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995"/>
  </bookViews>
  <sheets>
    <sheet name="Rekapitulace stavby" sheetId="1" r:id="rId1"/>
    <sheet name="D.1.1 - Architektonicko s..." sheetId="2" r:id="rId2"/>
    <sheet name="D.1.2 - Stavebně konstruk..." sheetId="3" r:id="rId3"/>
    <sheet name="VON - Vedlejší a ostatní ..." sheetId="4" r:id="rId4"/>
    <sheet name="Pokyny pro vyplnění" sheetId="5" r:id="rId5"/>
  </sheets>
  <definedNames>
    <definedName name="_xlnm._FilterDatabase" localSheetId="1" hidden="1">'D.1.1 - Architektonicko s...'!$C$98:$K$746</definedName>
    <definedName name="_xlnm._FilterDatabase" localSheetId="2" hidden="1">'D.1.2 - Stavebně konstruk...'!$C$86:$K$237</definedName>
    <definedName name="_xlnm._FilterDatabase" localSheetId="3" hidden="1">'VON - Vedlejší a ostatní ...'!$C$80:$K$87</definedName>
    <definedName name="_xlnm.Print_Titles" localSheetId="1">'D.1.1 - Architektonicko s...'!$98:$98</definedName>
    <definedName name="_xlnm.Print_Titles" localSheetId="2">'D.1.2 - Stavebně konstruk...'!$86:$86</definedName>
    <definedName name="_xlnm.Print_Titles" localSheetId="0">'Rekapitulace stavby'!$52:$52</definedName>
    <definedName name="_xlnm.Print_Titles" localSheetId="3">'VON - Vedlejší a ostatní ...'!$80:$80</definedName>
    <definedName name="_xlnm.Print_Area" localSheetId="1">'D.1.1 - Architektonicko s...'!$C$4:$J$39,'D.1.1 - Architektonicko s...'!$C$45:$J$80,'D.1.1 - Architektonicko s...'!$C$86:$K$746</definedName>
    <definedName name="_xlnm.Print_Area" localSheetId="2">'D.1.2 - Stavebně konstruk...'!$C$4:$J$39,'D.1.2 - Stavebně konstruk...'!$C$45:$J$68,'D.1.2 - Stavebně konstruk...'!$C$74:$K$237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3">'VON - Vedlejší a ostatní ...'!$C$4:$J$39,'VON - Vedlejší a ostatní ...'!$C$45:$J$62,'VON - Vedlejší a ostatní ...'!$C$68:$K$87</definedName>
  </definedNames>
  <calcPr calcId="144525"/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84" i="4"/>
  <c r="BH84" i="4"/>
  <c r="BG84" i="4"/>
  <c r="BF84" i="4"/>
  <c r="T84" i="4"/>
  <c r="T83" i="4"/>
  <c r="T82" i="4" s="1"/>
  <c r="T81" i="4" s="1"/>
  <c r="R84" i="4"/>
  <c r="R83" i="4"/>
  <c r="R82" i="4" s="1"/>
  <c r="R81" i="4" s="1"/>
  <c r="P84" i="4"/>
  <c r="P83" i="4"/>
  <c r="P82" i="4" s="1"/>
  <c r="P81" i="4" s="1"/>
  <c r="AU57" i="1" s="1"/>
  <c r="J78" i="4"/>
  <c r="J77" i="4"/>
  <c r="F77" i="4"/>
  <c r="F75" i="4"/>
  <c r="E73" i="4"/>
  <c r="J55" i="4"/>
  <c r="J54" i="4"/>
  <c r="F54" i="4"/>
  <c r="F52" i="4"/>
  <c r="E50" i="4"/>
  <c r="J18" i="4"/>
  <c r="E18" i="4"/>
  <c r="F78" i="4"/>
  <c r="J17" i="4"/>
  <c r="J12" i="4"/>
  <c r="J52" i="4" s="1"/>
  <c r="E7" i="4"/>
  <c r="E48" i="4" s="1"/>
  <c r="J37" i="3"/>
  <c r="J36" i="3"/>
  <c r="AY56" i="1"/>
  <c r="J35" i="3"/>
  <c r="AX56" i="1"/>
  <c r="BI226" i="3"/>
  <c r="BH226" i="3"/>
  <c r="BG226" i="3"/>
  <c r="BF226" i="3"/>
  <c r="T226" i="3"/>
  <c r="R226" i="3"/>
  <c r="P226" i="3"/>
  <c r="BI214" i="3"/>
  <c r="BH214" i="3"/>
  <c r="BG214" i="3"/>
  <c r="BF214" i="3"/>
  <c r="T214" i="3"/>
  <c r="R214" i="3"/>
  <c r="P214" i="3"/>
  <c r="BI202" i="3"/>
  <c r="BH202" i="3"/>
  <c r="BG202" i="3"/>
  <c r="BF202" i="3"/>
  <c r="T202" i="3"/>
  <c r="R202" i="3"/>
  <c r="P202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5" i="3"/>
  <c r="BH175" i="3"/>
  <c r="BG175" i="3"/>
  <c r="BF175" i="3"/>
  <c r="T175" i="3"/>
  <c r="R175" i="3"/>
  <c r="P175" i="3"/>
  <c r="BI169" i="3"/>
  <c r="BH169" i="3"/>
  <c r="BG169" i="3"/>
  <c r="BF169" i="3"/>
  <c r="T169" i="3"/>
  <c r="R169" i="3"/>
  <c r="P169" i="3"/>
  <c r="BI163" i="3"/>
  <c r="BH163" i="3"/>
  <c r="BG163" i="3"/>
  <c r="BF163" i="3"/>
  <c r="T163" i="3"/>
  <c r="R163" i="3"/>
  <c r="P163" i="3"/>
  <c r="BI156" i="3"/>
  <c r="BH156" i="3"/>
  <c r="BG156" i="3"/>
  <c r="BF156" i="3"/>
  <c r="T156" i="3"/>
  <c r="R156" i="3"/>
  <c r="P156" i="3"/>
  <c r="BI149" i="3"/>
  <c r="BH149" i="3"/>
  <c r="BG149" i="3"/>
  <c r="BF149" i="3"/>
  <c r="T149" i="3"/>
  <c r="R149" i="3"/>
  <c r="P149" i="3"/>
  <c r="BI141" i="3"/>
  <c r="BH141" i="3"/>
  <c r="BG141" i="3"/>
  <c r="BF141" i="3"/>
  <c r="T141" i="3"/>
  <c r="R141" i="3"/>
  <c r="P141" i="3"/>
  <c r="BI135" i="3"/>
  <c r="BH135" i="3"/>
  <c r="BG135" i="3"/>
  <c r="BF135" i="3"/>
  <c r="T135" i="3"/>
  <c r="R135" i="3"/>
  <c r="P135" i="3"/>
  <c r="BI121" i="3"/>
  <c r="BH121" i="3"/>
  <c r="BG121" i="3"/>
  <c r="BF121" i="3"/>
  <c r="T121" i="3"/>
  <c r="R121" i="3"/>
  <c r="P121" i="3"/>
  <c r="BI116" i="3"/>
  <c r="BH116" i="3"/>
  <c r="BG116" i="3"/>
  <c r="BF116" i="3"/>
  <c r="T116" i="3"/>
  <c r="T115" i="3"/>
  <c r="R116" i="3"/>
  <c r="R115" i="3"/>
  <c r="P116" i="3"/>
  <c r="P115" i="3"/>
  <c r="BI106" i="3"/>
  <c r="BH106" i="3"/>
  <c r="BG106" i="3"/>
  <c r="BF106" i="3"/>
  <c r="T106" i="3"/>
  <c r="T105" i="3"/>
  <c r="T104" i="3" s="1"/>
  <c r="T103" i="3" s="1"/>
  <c r="R106" i="3"/>
  <c r="R105" i="3" s="1"/>
  <c r="R104" i="3" s="1"/>
  <c r="R103" i="3" s="1"/>
  <c r="P106" i="3"/>
  <c r="P105" i="3"/>
  <c r="P104" i="3" s="1"/>
  <c r="P103" i="3" s="1"/>
  <c r="BI100" i="3"/>
  <c r="BH100" i="3"/>
  <c r="BG100" i="3"/>
  <c r="BF100" i="3"/>
  <c r="T100" i="3"/>
  <c r="R100" i="3"/>
  <c r="P100" i="3"/>
  <c r="BI97" i="3"/>
  <c r="BH97" i="3"/>
  <c r="BG97" i="3"/>
  <c r="BF97" i="3"/>
  <c r="T97" i="3"/>
  <c r="R97" i="3"/>
  <c r="P97" i="3"/>
  <c r="BI92" i="3"/>
  <c r="BH92" i="3"/>
  <c r="BG92" i="3"/>
  <c r="BF92" i="3"/>
  <c r="T92" i="3"/>
  <c r="R92" i="3"/>
  <c r="P92" i="3"/>
  <c r="BI89" i="3"/>
  <c r="BH89" i="3"/>
  <c r="BG89" i="3"/>
  <c r="BF89" i="3"/>
  <c r="T89" i="3"/>
  <c r="R89" i="3"/>
  <c r="P89" i="3"/>
  <c r="J84" i="3"/>
  <c r="J83" i="3"/>
  <c r="F83" i="3"/>
  <c r="F81" i="3"/>
  <c r="E79" i="3"/>
  <c r="J55" i="3"/>
  <c r="J54" i="3"/>
  <c r="F54" i="3"/>
  <c r="F52" i="3"/>
  <c r="E50" i="3"/>
  <c r="J18" i="3"/>
  <c r="E18" i="3"/>
  <c r="F84" i="3" s="1"/>
  <c r="J17" i="3"/>
  <c r="J12" i="3"/>
  <c r="J81" i="3"/>
  <c r="E7" i="3"/>
  <c r="E77" i="3"/>
  <c r="J37" i="2"/>
  <c r="J36" i="2"/>
  <c r="AY55" i="1"/>
  <c r="J35" i="2"/>
  <c r="AX55" i="1" s="1"/>
  <c r="BI739" i="2"/>
  <c r="BH739" i="2"/>
  <c r="BG739" i="2"/>
  <c r="BF739" i="2"/>
  <c r="T739" i="2"/>
  <c r="T738" i="2" s="1"/>
  <c r="R739" i="2"/>
  <c r="R738" i="2" s="1"/>
  <c r="P739" i="2"/>
  <c r="P738" i="2"/>
  <c r="BI724" i="2"/>
  <c r="BH724" i="2"/>
  <c r="BG724" i="2"/>
  <c r="BF724" i="2"/>
  <c r="T724" i="2"/>
  <c r="R724" i="2"/>
  <c r="P724" i="2"/>
  <c r="BI708" i="2"/>
  <c r="BH708" i="2"/>
  <c r="BG708" i="2"/>
  <c r="BF708" i="2"/>
  <c r="T708" i="2"/>
  <c r="R708" i="2"/>
  <c r="P708" i="2"/>
  <c r="BI692" i="2"/>
  <c r="BH692" i="2"/>
  <c r="BG692" i="2"/>
  <c r="BF692" i="2"/>
  <c r="T692" i="2"/>
  <c r="R692" i="2"/>
  <c r="P692" i="2"/>
  <c r="BI683" i="2"/>
  <c r="BH683" i="2"/>
  <c r="BG683" i="2"/>
  <c r="BF683" i="2"/>
  <c r="T683" i="2"/>
  <c r="R683" i="2"/>
  <c r="P683" i="2"/>
  <c r="BI675" i="2"/>
  <c r="BH675" i="2"/>
  <c r="BG675" i="2"/>
  <c r="BF675" i="2"/>
  <c r="T675" i="2"/>
  <c r="R675" i="2"/>
  <c r="P675" i="2"/>
  <c r="BI670" i="2"/>
  <c r="BH670" i="2"/>
  <c r="BG670" i="2"/>
  <c r="BF670" i="2"/>
  <c r="T670" i="2"/>
  <c r="R670" i="2"/>
  <c r="P670" i="2"/>
  <c r="BI662" i="2"/>
  <c r="BH662" i="2"/>
  <c r="BG662" i="2"/>
  <c r="BF662" i="2"/>
  <c r="T662" i="2"/>
  <c r="R662" i="2"/>
  <c r="P662" i="2"/>
  <c r="BI658" i="2"/>
  <c r="BH658" i="2"/>
  <c r="BG658" i="2"/>
  <c r="BF658" i="2"/>
  <c r="T658" i="2"/>
  <c r="R658" i="2"/>
  <c r="P658" i="2"/>
  <c r="BI655" i="2"/>
  <c r="BH655" i="2"/>
  <c r="BG655" i="2"/>
  <c r="BF655" i="2"/>
  <c r="T655" i="2"/>
  <c r="R655" i="2"/>
  <c r="P655" i="2"/>
  <c r="BI649" i="2"/>
  <c r="BH649" i="2"/>
  <c r="BG649" i="2"/>
  <c r="BF649" i="2"/>
  <c r="T649" i="2"/>
  <c r="R649" i="2"/>
  <c r="P649" i="2"/>
  <c r="BI645" i="2"/>
  <c r="BH645" i="2"/>
  <c r="BG645" i="2"/>
  <c r="BF645" i="2"/>
  <c r="T645" i="2"/>
  <c r="R645" i="2"/>
  <c r="P645" i="2"/>
  <c r="BI639" i="2"/>
  <c r="BH639" i="2"/>
  <c r="BG639" i="2"/>
  <c r="BF639" i="2"/>
  <c r="T639" i="2"/>
  <c r="R639" i="2"/>
  <c r="P639" i="2"/>
  <c r="BI632" i="2"/>
  <c r="BH632" i="2"/>
  <c r="BG632" i="2"/>
  <c r="BF632" i="2"/>
  <c r="T632" i="2"/>
  <c r="R632" i="2"/>
  <c r="P632" i="2"/>
  <c r="BI628" i="2"/>
  <c r="BH628" i="2"/>
  <c r="BG628" i="2"/>
  <c r="BF628" i="2"/>
  <c r="T628" i="2"/>
  <c r="R628" i="2"/>
  <c r="P628" i="2"/>
  <c r="BI623" i="2"/>
  <c r="BH623" i="2"/>
  <c r="BG623" i="2"/>
  <c r="BF623" i="2"/>
  <c r="T623" i="2"/>
  <c r="R623" i="2"/>
  <c r="P623" i="2"/>
  <c r="BI618" i="2"/>
  <c r="BH618" i="2"/>
  <c r="BG618" i="2"/>
  <c r="BF618" i="2"/>
  <c r="T618" i="2"/>
  <c r="R618" i="2"/>
  <c r="P618" i="2"/>
  <c r="BI614" i="2"/>
  <c r="BH614" i="2"/>
  <c r="BG614" i="2"/>
  <c r="BF614" i="2"/>
  <c r="T614" i="2"/>
  <c r="R614" i="2"/>
  <c r="P614" i="2"/>
  <c r="BI609" i="2"/>
  <c r="BH609" i="2"/>
  <c r="BG609" i="2"/>
  <c r="BF609" i="2"/>
  <c r="T609" i="2"/>
  <c r="R609" i="2"/>
  <c r="P609" i="2"/>
  <c r="BI605" i="2"/>
  <c r="BH605" i="2"/>
  <c r="BG605" i="2"/>
  <c r="BF605" i="2"/>
  <c r="T605" i="2"/>
  <c r="R605" i="2"/>
  <c r="P605" i="2"/>
  <c r="BI600" i="2"/>
  <c r="BH600" i="2"/>
  <c r="BG600" i="2"/>
  <c r="BF600" i="2"/>
  <c r="T600" i="2"/>
  <c r="R600" i="2"/>
  <c r="P600" i="2"/>
  <c r="BI598" i="2"/>
  <c r="BH598" i="2"/>
  <c r="BG598" i="2"/>
  <c r="BF598" i="2"/>
  <c r="T598" i="2"/>
  <c r="R598" i="2"/>
  <c r="P598" i="2"/>
  <c r="BI593" i="2"/>
  <c r="BH593" i="2"/>
  <c r="BG593" i="2"/>
  <c r="BF593" i="2"/>
  <c r="T593" i="2"/>
  <c r="R593" i="2"/>
  <c r="P593" i="2"/>
  <c r="BI591" i="2"/>
  <c r="BH591" i="2"/>
  <c r="BG591" i="2"/>
  <c r="BF591" i="2"/>
  <c r="T591" i="2"/>
  <c r="R591" i="2"/>
  <c r="P591" i="2"/>
  <c r="BI586" i="2"/>
  <c r="BH586" i="2"/>
  <c r="BG586" i="2"/>
  <c r="BF586" i="2"/>
  <c r="T586" i="2"/>
  <c r="R586" i="2"/>
  <c r="P586" i="2"/>
  <c r="BI581" i="2"/>
  <c r="BH581" i="2"/>
  <c r="BG581" i="2"/>
  <c r="BF581" i="2"/>
  <c r="T581" i="2"/>
  <c r="R581" i="2"/>
  <c r="P581" i="2"/>
  <c r="BI575" i="2"/>
  <c r="BH575" i="2"/>
  <c r="BG575" i="2"/>
  <c r="BF575" i="2"/>
  <c r="T575" i="2"/>
  <c r="R575" i="2"/>
  <c r="P575" i="2"/>
  <c r="BI571" i="2"/>
  <c r="BH571" i="2"/>
  <c r="BG571" i="2"/>
  <c r="BF571" i="2"/>
  <c r="T571" i="2"/>
  <c r="R571" i="2"/>
  <c r="P571" i="2"/>
  <c r="BI566" i="2"/>
  <c r="BH566" i="2"/>
  <c r="BG566" i="2"/>
  <c r="BF566" i="2"/>
  <c r="T566" i="2"/>
  <c r="R566" i="2"/>
  <c r="P566" i="2"/>
  <c r="BI561" i="2"/>
  <c r="BH561" i="2"/>
  <c r="BG561" i="2"/>
  <c r="BF561" i="2"/>
  <c r="T561" i="2"/>
  <c r="R561" i="2"/>
  <c r="P561" i="2"/>
  <c r="BI556" i="2"/>
  <c r="BH556" i="2"/>
  <c r="BG556" i="2"/>
  <c r="BF556" i="2"/>
  <c r="T556" i="2"/>
  <c r="T555" i="2"/>
  <c r="R556" i="2"/>
  <c r="R555" i="2"/>
  <c r="P556" i="2"/>
  <c r="P555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24" i="2"/>
  <c r="BH524" i="2"/>
  <c r="BG524" i="2"/>
  <c r="BF524" i="2"/>
  <c r="T524" i="2"/>
  <c r="R524" i="2"/>
  <c r="P524" i="2"/>
  <c r="BI508" i="2"/>
  <c r="BH508" i="2"/>
  <c r="BG508" i="2"/>
  <c r="BF508" i="2"/>
  <c r="T508" i="2"/>
  <c r="R508" i="2"/>
  <c r="P508" i="2"/>
  <c r="BI492" i="2"/>
  <c r="BH492" i="2"/>
  <c r="BG492" i="2"/>
  <c r="BF492" i="2"/>
  <c r="T492" i="2"/>
  <c r="R492" i="2"/>
  <c r="P492" i="2"/>
  <c r="BI475" i="2"/>
  <c r="BH475" i="2"/>
  <c r="BG475" i="2"/>
  <c r="BF475" i="2"/>
  <c r="T475" i="2"/>
  <c r="R475" i="2"/>
  <c r="P475" i="2"/>
  <c r="BI458" i="2"/>
  <c r="BH458" i="2"/>
  <c r="BG458" i="2"/>
  <c r="BF458" i="2"/>
  <c r="T458" i="2"/>
  <c r="R458" i="2"/>
  <c r="P458" i="2"/>
  <c r="BI441" i="2"/>
  <c r="BH441" i="2"/>
  <c r="BG441" i="2"/>
  <c r="BF441" i="2"/>
  <c r="T441" i="2"/>
  <c r="R441" i="2"/>
  <c r="P441" i="2"/>
  <c r="BI425" i="2"/>
  <c r="BH425" i="2"/>
  <c r="BG425" i="2"/>
  <c r="BF425" i="2"/>
  <c r="T425" i="2"/>
  <c r="R425" i="2"/>
  <c r="P425" i="2"/>
  <c r="BI409" i="2"/>
  <c r="BH409" i="2"/>
  <c r="BG409" i="2"/>
  <c r="BF409" i="2"/>
  <c r="T409" i="2"/>
  <c r="R409" i="2"/>
  <c r="P409" i="2"/>
  <c r="BI398" i="2"/>
  <c r="BH398" i="2"/>
  <c r="BG398" i="2"/>
  <c r="BF398" i="2"/>
  <c r="T398" i="2"/>
  <c r="R398" i="2"/>
  <c r="P398" i="2"/>
  <c r="BI387" i="2"/>
  <c r="BH387" i="2"/>
  <c r="BG387" i="2"/>
  <c r="BF387" i="2"/>
  <c r="T387" i="2"/>
  <c r="R387" i="2"/>
  <c r="P387" i="2"/>
  <c r="BI371" i="2"/>
  <c r="BH371" i="2"/>
  <c r="BG371" i="2"/>
  <c r="BF371" i="2"/>
  <c r="T371" i="2"/>
  <c r="R371" i="2"/>
  <c r="P371" i="2"/>
  <c r="BI355" i="2"/>
  <c r="BH355" i="2"/>
  <c r="BG355" i="2"/>
  <c r="BF355" i="2"/>
  <c r="T355" i="2"/>
  <c r="R355" i="2"/>
  <c r="P355" i="2"/>
  <c r="BI344" i="2"/>
  <c r="BH344" i="2"/>
  <c r="BG344" i="2"/>
  <c r="BF344" i="2"/>
  <c r="T344" i="2"/>
  <c r="R344" i="2"/>
  <c r="P344" i="2"/>
  <c r="BI333" i="2"/>
  <c r="BH333" i="2"/>
  <c r="BG333" i="2"/>
  <c r="BF333" i="2"/>
  <c r="T333" i="2"/>
  <c r="R333" i="2"/>
  <c r="P333" i="2"/>
  <c r="BI317" i="2"/>
  <c r="BH317" i="2"/>
  <c r="BG317" i="2"/>
  <c r="BF317" i="2"/>
  <c r="T317" i="2"/>
  <c r="R317" i="2"/>
  <c r="P317" i="2"/>
  <c r="BI301" i="2"/>
  <c r="BH301" i="2"/>
  <c r="BG301" i="2"/>
  <c r="BF301" i="2"/>
  <c r="T301" i="2"/>
  <c r="R301" i="2"/>
  <c r="P301" i="2"/>
  <c r="BI289" i="2"/>
  <c r="BH289" i="2"/>
  <c r="BG289" i="2"/>
  <c r="BF289" i="2"/>
  <c r="T289" i="2"/>
  <c r="R289" i="2"/>
  <c r="P289" i="2"/>
  <c r="BI278" i="2"/>
  <c r="BH278" i="2"/>
  <c r="BG278" i="2"/>
  <c r="BF278" i="2"/>
  <c r="T278" i="2"/>
  <c r="R278" i="2"/>
  <c r="P278" i="2"/>
  <c r="BI266" i="2"/>
  <c r="BH266" i="2"/>
  <c r="BG266" i="2"/>
  <c r="BF266" i="2"/>
  <c r="T266" i="2"/>
  <c r="R266" i="2"/>
  <c r="P266" i="2"/>
  <c r="BI255" i="2"/>
  <c r="BH255" i="2"/>
  <c r="BG255" i="2"/>
  <c r="BF255" i="2"/>
  <c r="T255" i="2"/>
  <c r="R255" i="2"/>
  <c r="P255" i="2"/>
  <c r="BI239" i="2"/>
  <c r="BH239" i="2"/>
  <c r="BG239" i="2"/>
  <c r="BF239" i="2"/>
  <c r="T239" i="2"/>
  <c r="R239" i="2"/>
  <c r="P239" i="2"/>
  <c r="BI223" i="2"/>
  <c r="BH223" i="2"/>
  <c r="BG223" i="2"/>
  <c r="BF223" i="2"/>
  <c r="T223" i="2"/>
  <c r="R223" i="2"/>
  <c r="P223" i="2"/>
  <c r="BI212" i="2"/>
  <c r="BH212" i="2"/>
  <c r="BG212" i="2"/>
  <c r="BF212" i="2"/>
  <c r="T212" i="2"/>
  <c r="R212" i="2"/>
  <c r="P212" i="2"/>
  <c r="BI201" i="2"/>
  <c r="BH201" i="2"/>
  <c r="BG201" i="2"/>
  <c r="BF201" i="2"/>
  <c r="T201" i="2"/>
  <c r="R201" i="2"/>
  <c r="P201" i="2"/>
  <c r="BI193" i="2"/>
  <c r="BH193" i="2"/>
  <c r="BG193" i="2"/>
  <c r="BF193" i="2"/>
  <c r="T193" i="2"/>
  <c r="R193" i="2"/>
  <c r="P193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T174" i="2"/>
  <c r="R175" i="2"/>
  <c r="R174" i="2" s="1"/>
  <c r="P175" i="2"/>
  <c r="P174" i="2"/>
  <c r="BI169" i="2"/>
  <c r="BH169" i="2"/>
  <c r="BG169" i="2"/>
  <c r="BF169" i="2"/>
  <c r="T169" i="2"/>
  <c r="T168" i="2"/>
  <c r="R169" i="2"/>
  <c r="R168" i="2"/>
  <c r="P169" i="2"/>
  <c r="P168" i="2" s="1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4" i="2"/>
  <c r="BH144" i="2"/>
  <c r="BG144" i="2"/>
  <c r="BF144" i="2"/>
  <c r="T144" i="2"/>
  <c r="T143" i="2"/>
  <c r="R144" i="2"/>
  <c r="R143" i="2"/>
  <c r="P144" i="2"/>
  <c r="P143" i="2"/>
  <c r="BI136" i="2"/>
  <c r="BH136" i="2"/>
  <c r="BG136" i="2"/>
  <c r="BF136" i="2"/>
  <c r="T136" i="2"/>
  <c r="R136" i="2"/>
  <c r="P136" i="2"/>
  <c r="BI129" i="2"/>
  <c r="BH129" i="2"/>
  <c r="BG129" i="2"/>
  <c r="BF129" i="2"/>
  <c r="T129" i="2"/>
  <c r="R129" i="2"/>
  <c r="P129" i="2"/>
  <c r="BI116" i="2"/>
  <c r="BH116" i="2"/>
  <c r="BG116" i="2"/>
  <c r="BF116" i="2"/>
  <c r="T116" i="2"/>
  <c r="R116" i="2"/>
  <c r="P116" i="2"/>
  <c r="BI103" i="2"/>
  <c r="BH103" i="2"/>
  <c r="BG103" i="2"/>
  <c r="BF103" i="2"/>
  <c r="T103" i="2"/>
  <c r="R103" i="2"/>
  <c r="P103" i="2"/>
  <c r="J96" i="2"/>
  <c r="J95" i="2"/>
  <c r="F95" i="2"/>
  <c r="F93" i="2"/>
  <c r="E91" i="2"/>
  <c r="J55" i="2"/>
  <c r="J54" i="2"/>
  <c r="F54" i="2"/>
  <c r="F52" i="2"/>
  <c r="E50" i="2"/>
  <c r="J18" i="2"/>
  <c r="E18" i="2"/>
  <c r="F96" i="2" s="1"/>
  <c r="J17" i="2"/>
  <c r="J12" i="2"/>
  <c r="J93" i="2"/>
  <c r="E7" i="2"/>
  <c r="E48" i="2"/>
  <c r="L50" i="1"/>
  <c r="AM50" i="1"/>
  <c r="AM49" i="1"/>
  <c r="L49" i="1"/>
  <c r="AM47" i="1"/>
  <c r="L47" i="1"/>
  <c r="L45" i="1"/>
  <c r="L44" i="1"/>
  <c r="J371" i="2"/>
  <c r="BK628" i="2"/>
  <c r="BK135" i="3"/>
  <c r="BK556" i="2"/>
  <c r="J598" i="2"/>
  <c r="BK190" i="3"/>
  <c r="J458" i="2"/>
  <c r="J156" i="3"/>
  <c r="BK561" i="2"/>
  <c r="J34" i="4"/>
  <c r="AW57" i="1" s="1"/>
  <c r="J255" i="2"/>
  <c r="J169" i="3"/>
  <c r="J628" i="2"/>
  <c r="J692" i="2"/>
  <c r="F35" i="4"/>
  <c r="BB57" i="1" s="1"/>
  <c r="BK571" i="2"/>
  <c r="BK655" i="2"/>
  <c r="J670" i="2"/>
  <c r="BK591" i="2"/>
  <c r="BK575" i="2"/>
  <c r="BK100" i="3"/>
  <c r="J508" i="2"/>
  <c r="F37" i="4"/>
  <c r="BD57" i="1"/>
  <c r="J662" i="2"/>
  <c r="BK106" i="3"/>
  <c r="BK724" i="2"/>
  <c r="J175" i="3"/>
  <c r="J623" i="2"/>
  <c r="J169" i="2"/>
  <c r="J121" i="3"/>
  <c r="J193" i="2"/>
  <c r="J708" i="2"/>
  <c r="J190" i="3"/>
  <c r="AS54" i="1"/>
  <c r="J724" i="2"/>
  <c r="BK103" i="2"/>
  <c r="BK289" i="2"/>
  <c r="BK614" i="2"/>
  <c r="BK675" i="2"/>
  <c r="J333" i="2"/>
  <c r="BK425" i="2"/>
  <c r="BK223" i="2"/>
  <c r="BK169" i="3"/>
  <c r="BK163" i="2"/>
  <c r="J149" i="3"/>
  <c r="BK155" i="2"/>
  <c r="BK136" i="2"/>
  <c r="J425" i="2"/>
  <c r="J201" i="2"/>
  <c r="BK214" i="3"/>
  <c r="J591" i="2"/>
  <c r="J355" i="2"/>
  <c r="BK598" i="2"/>
  <c r="J151" i="2"/>
  <c r="BK266" i="2"/>
  <c r="J645" i="2"/>
  <c r="J586" i="2"/>
  <c r="BK175" i="2"/>
  <c r="J116" i="3"/>
  <c r="BK658" i="2"/>
  <c r="BK355" i="2"/>
  <c r="BK409" i="2"/>
  <c r="BK186" i="3"/>
  <c r="J556" i="2"/>
  <c r="BK239" i="2"/>
  <c r="J89" i="3"/>
  <c r="J609" i="2"/>
  <c r="BK371" i="2"/>
  <c r="F36" i="4"/>
  <c r="BC57" i="1"/>
  <c r="J683" i="2"/>
  <c r="J181" i="3"/>
  <c r="BK649" i="2"/>
  <c r="J566" i="2"/>
  <c r="BK163" i="3"/>
  <c r="BK670" i="2"/>
  <c r="BK492" i="2"/>
  <c r="J675" i="2"/>
  <c r="J155" i="2"/>
  <c r="J605" i="2"/>
  <c r="BK645" i="2"/>
  <c r="BK226" i="3"/>
  <c r="BK600" i="2"/>
  <c r="BK201" i="2"/>
  <c r="J600" i="2"/>
  <c r="BK398" i="2"/>
  <c r="J581" i="2"/>
  <c r="BK92" i="3"/>
  <c r="BK151" i="2"/>
  <c r="J214" i="3"/>
  <c r="BK159" i="2"/>
  <c r="BK739" i="2"/>
  <c r="J618" i="2"/>
  <c r="J632" i="2"/>
  <c r="BK441" i="2"/>
  <c r="J226" i="3"/>
  <c r="J266" i="2"/>
  <c r="BK593" i="2"/>
  <c r="J163" i="3"/>
  <c r="BK552" i="2"/>
  <c r="BK566" i="2"/>
  <c r="J186" i="3"/>
  <c r="J655" i="2"/>
  <c r="J92" i="3"/>
  <c r="J136" i="2"/>
  <c r="J202" i="3"/>
  <c r="BK605" i="2"/>
  <c r="J524" i="2"/>
  <c r="BK149" i="3"/>
  <c r="BK692" i="2"/>
  <c r="J552" i="2"/>
  <c r="J212" i="2"/>
  <c r="J97" i="3"/>
  <c r="J100" i="3"/>
  <c r="J129" i="2"/>
  <c r="BK301" i="2"/>
  <c r="BK387" i="2"/>
  <c r="J278" i="2"/>
  <c r="BK144" i="2"/>
  <c r="J541" i="2"/>
  <c r="BK121" i="3"/>
  <c r="BK344" i="2"/>
  <c r="BK141" i="3"/>
  <c r="BK618" i="2"/>
  <c r="J141" i="3"/>
  <c r="BK662" i="2"/>
  <c r="J144" i="2"/>
  <c r="J441" i="2"/>
  <c r="BK632" i="2"/>
  <c r="J344" i="2"/>
  <c r="J116" i="2"/>
  <c r="BK508" i="2"/>
  <c r="J163" i="2"/>
  <c r="BK475" i="2"/>
  <c r="BK524" i="2"/>
  <c r="J223" i="2"/>
  <c r="BK609" i="2"/>
  <c r="BK255" i="2"/>
  <c r="BK333" i="2"/>
  <c r="BK175" i="3"/>
  <c r="BK202" i="3"/>
  <c r="J649" i="2"/>
  <c r="BK212" i="2"/>
  <c r="BK97" i="3"/>
  <c r="BK581" i="2"/>
  <c r="J409" i="2"/>
  <c r="J544" i="2"/>
  <c r="J103" i="2"/>
  <c r="J561" i="2"/>
  <c r="J135" i="3"/>
  <c r="J739" i="2"/>
  <c r="BK317" i="2"/>
  <c r="J492" i="2"/>
  <c r="F34" i="4"/>
  <c r="J398" i="2"/>
  <c r="J571" i="2"/>
  <c r="BK181" i="3"/>
  <c r="BK169" i="2"/>
  <c r="BK89" i="3"/>
  <c r="J614" i="2"/>
  <c r="BK549" i="2"/>
  <c r="J289" i="2"/>
  <c r="J106" i="3"/>
  <c r="BK623" i="2"/>
  <c r="J301" i="2"/>
  <c r="BK193" i="2"/>
  <c r="BK458" i="2"/>
  <c r="J549" i="2"/>
  <c r="BK586" i="2"/>
  <c r="J575" i="2"/>
  <c r="BK541" i="2"/>
  <c r="J658" i="2"/>
  <c r="J181" i="2"/>
  <c r="J387" i="2"/>
  <c r="J239" i="2"/>
  <c r="J159" i="2"/>
  <c r="BK683" i="2"/>
  <c r="BK708" i="2"/>
  <c r="BK544" i="2"/>
  <c r="BK181" i="2"/>
  <c r="J175" i="2"/>
  <c r="J639" i="2"/>
  <c r="BK116" i="2"/>
  <c r="BK156" i="3"/>
  <c r="J475" i="2"/>
  <c r="BK116" i="3"/>
  <c r="BK278" i="2"/>
  <c r="J84" i="4"/>
  <c r="J593" i="2"/>
  <c r="BK129" i="2"/>
  <c r="BK84" i="4"/>
  <c r="BK639" i="2"/>
  <c r="J317" i="2"/>
  <c r="P102" i="2" l="1"/>
  <c r="P101" i="2" s="1"/>
  <c r="BK574" i="2"/>
  <c r="J574" i="2"/>
  <c r="J74" i="2"/>
  <c r="BK691" i="2"/>
  <c r="J691" i="2"/>
  <c r="J78" i="2" s="1"/>
  <c r="BK88" i="3"/>
  <c r="BK102" i="2"/>
  <c r="J102" i="2"/>
  <c r="J62" i="2" s="1"/>
  <c r="R574" i="2"/>
  <c r="BK661" i="2"/>
  <c r="J661" i="2"/>
  <c r="J77" i="2"/>
  <c r="T102" i="2"/>
  <c r="T101" i="2" s="1"/>
  <c r="P574" i="2"/>
  <c r="P691" i="2"/>
  <c r="BK200" i="2"/>
  <c r="J200" i="2" s="1"/>
  <c r="J69" i="2" s="1"/>
  <c r="BK560" i="2"/>
  <c r="J560" i="2"/>
  <c r="J73" i="2" s="1"/>
  <c r="R631" i="2"/>
  <c r="T648" i="2"/>
  <c r="BK120" i="3"/>
  <c r="BK119" i="3" s="1"/>
  <c r="J119" i="3" s="1"/>
  <c r="J65" i="3" s="1"/>
  <c r="T200" i="2"/>
  <c r="BK631" i="2"/>
  <c r="J631" i="2" s="1"/>
  <c r="J75" i="2" s="1"/>
  <c r="R648" i="2"/>
  <c r="P88" i="3"/>
  <c r="BK150" i="2"/>
  <c r="J150" i="2"/>
  <c r="J65" i="2" s="1"/>
  <c r="BK180" i="2"/>
  <c r="J180" i="2" s="1"/>
  <c r="J68" i="2" s="1"/>
  <c r="T574" i="2"/>
  <c r="R661" i="2"/>
  <c r="T189" i="3"/>
  <c r="P200" i="2"/>
  <c r="P560" i="2"/>
  <c r="R88" i="3"/>
  <c r="BK189" i="3"/>
  <c r="J189" i="3"/>
  <c r="J67" i="3" s="1"/>
  <c r="R200" i="2"/>
  <c r="P631" i="2"/>
  <c r="T661" i="2"/>
  <c r="T88" i="3"/>
  <c r="P189" i="3"/>
  <c r="R102" i="2"/>
  <c r="R101" i="2"/>
  <c r="BK540" i="2"/>
  <c r="J540" i="2"/>
  <c r="J70" i="2" s="1"/>
  <c r="T560" i="2"/>
  <c r="T691" i="2"/>
  <c r="P120" i="3"/>
  <c r="P119" i="3" s="1"/>
  <c r="T150" i="2"/>
  <c r="P180" i="2"/>
  <c r="R540" i="2"/>
  <c r="R560" i="2"/>
  <c r="R691" i="2"/>
  <c r="R120" i="3"/>
  <c r="P150" i="2"/>
  <c r="R180" i="2"/>
  <c r="T540" i="2"/>
  <c r="T631" i="2"/>
  <c r="P661" i="2"/>
  <c r="R189" i="3"/>
  <c r="R150" i="2"/>
  <c r="T180" i="2"/>
  <c r="P540" i="2"/>
  <c r="BK648" i="2"/>
  <c r="J648" i="2"/>
  <c r="J76" i="2" s="1"/>
  <c r="P648" i="2"/>
  <c r="T120" i="3"/>
  <c r="T119" i="3" s="1"/>
  <c r="BK143" i="2"/>
  <c r="J143" i="2"/>
  <c r="J63" i="2" s="1"/>
  <c r="BK168" i="2"/>
  <c r="J168" i="2" s="1"/>
  <c r="J66" i="2" s="1"/>
  <c r="BK174" i="2"/>
  <c r="J174" i="2"/>
  <c r="J67" i="2" s="1"/>
  <c r="BK115" i="3"/>
  <c r="J115" i="3" s="1"/>
  <c r="J64" i="3" s="1"/>
  <c r="BK555" i="2"/>
  <c r="J555" i="2"/>
  <c r="J71" i="2" s="1"/>
  <c r="BK83" i="4"/>
  <c r="J83" i="4" s="1"/>
  <c r="J61" i="4" s="1"/>
  <c r="BK738" i="2"/>
  <c r="J738" i="2"/>
  <c r="J79" i="2" s="1"/>
  <c r="BK105" i="3"/>
  <c r="BK104" i="3" s="1"/>
  <c r="BK103" i="3" s="1"/>
  <c r="J103" i="3" s="1"/>
  <c r="J61" i="3" s="1"/>
  <c r="J88" i="3"/>
  <c r="J60" i="3" s="1"/>
  <c r="J75" i="4"/>
  <c r="BE84" i="4"/>
  <c r="F55" i="4"/>
  <c r="E71" i="4"/>
  <c r="BA57" i="1"/>
  <c r="BE190" i="3"/>
  <c r="BE214" i="3"/>
  <c r="E48" i="3"/>
  <c r="BE116" i="3"/>
  <c r="BE202" i="3"/>
  <c r="F55" i="3"/>
  <c r="BE89" i="3"/>
  <c r="BE163" i="3"/>
  <c r="BE226" i="3"/>
  <c r="BK101" i="2"/>
  <c r="BE141" i="3"/>
  <c r="BE186" i="3"/>
  <c r="J52" i="3"/>
  <c r="BE121" i="3"/>
  <c r="BE156" i="3"/>
  <c r="BE100" i="3"/>
  <c r="BE149" i="3"/>
  <c r="BE92" i="3"/>
  <c r="BE106" i="3"/>
  <c r="BE181" i="3"/>
  <c r="BE135" i="3"/>
  <c r="BE169" i="3"/>
  <c r="BK559" i="2"/>
  <c r="J559" i="2" s="1"/>
  <c r="J72" i="2" s="1"/>
  <c r="BE97" i="3"/>
  <c r="BE175" i="3"/>
  <c r="J52" i="2"/>
  <c r="BE492" i="2"/>
  <c r="BE618" i="2"/>
  <c r="BE662" i="2"/>
  <c r="BE103" i="2"/>
  <c r="BE239" i="2"/>
  <c r="BE387" i="2"/>
  <c r="BE409" i="2"/>
  <c r="BE458" i="2"/>
  <c r="BE575" i="2"/>
  <c r="BE632" i="2"/>
  <c r="BE639" i="2"/>
  <c r="BE129" i="2"/>
  <c r="BE544" i="2"/>
  <c r="BE614" i="2"/>
  <c r="BE655" i="2"/>
  <c r="BE683" i="2"/>
  <c r="BE155" i="2"/>
  <c r="BE344" i="2"/>
  <c r="BE441" i="2"/>
  <c r="BE566" i="2"/>
  <c r="BE598" i="2"/>
  <c r="BE623" i="2"/>
  <c r="BE628" i="2"/>
  <c r="BE649" i="2"/>
  <c r="BE658" i="2"/>
  <c r="BE670" i="2"/>
  <c r="BE675" i="2"/>
  <c r="BE692" i="2"/>
  <c r="BE136" i="2"/>
  <c r="BE201" i="2"/>
  <c r="BE266" i="2"/>
  <c r="BE278" i="2"/>
  <c r="BE571" i="2"/>
  <c r="BE581" i="2"/>
  <c r="BE593" i="2"/>
  <c r="BE645" i="2"/>
  <c r="BE708" i="2"/>
  <c r="BE724" i="2"/>
  <c r="BE739" i="2"/>
  <c r="E89" i="2"/>
  <c r="BE169" i="2"/>
  <c r="BE425" i="2"/>
  <c r="BE541" i="2"/>
  <c r="BE591" i="2"/>
  <c r="BE605" i="2"/>
  <c r="BE301" i="2"/>
  <c r="BE552" i="2"/>
  <c r="BE586" i="2"/>
  <c r="BE116" i="2"/>
  <c r="BE144" i="2"/>
  <c r="BE255" i="2"/>
  <c r="BE289" i="2"/>
  <c r="BE475" i="2"/>
  <c r="BE508" i="2"/>
  <c r="BE549" i="2"/>
  <c r="BE609" i="2"/>
  <c r="F55" i="2"/>
  <c r="BE181" i="2"/>
  <c r="BE223" i="2"/>
  <c r="BE317" i="2"/>
  <c r="BE355" i="2"/>
  <c r="BE524" i="2"/>
  <c r="BE561" i="2"/>
  <c r="BE163" i="2"/>
  <c r="BE193" i="2"/>
  <c r="BE600" i="2"/>
  <c r="BE151" i="2"/>
  <c r="BE175" i="2"/>
  <c r="BE333" i="2"/>
  <c r="BE398" i="2"/>
  <c r="BE159" i="2"/>
  <c r="BE212" i="2"/>
  <c r="BE371" i="2"/>
  <c r="BE556" i="2"/>
  <c r="F37" i="3"/>
  <c r="BD56" i="1" s="1"/>
  <c r="F34" i="3"/>
  <c r="BA56" i="1" s="1"/>
  <c r="J34" i="2"/>
  <c r="AW55" i="1" s="1"/>
  <c r="F37" i="2"/>
  <c r="BD55" i="1" s="1"/>
  <c r="F35" i="2"/>
  <c r="BB55" i="1" s="1"/>
  <c r="F35" i="3"/>
  <c r="BB56" i="1" s="1"/>
  <c r="J34" i="3"/>
  <c r="AW56" i="1" s="1"/>
  <c r="J33" i="4"/>
  <c r="AV57" i="1" s="1"/>
  <c r="AT57" i="1" s="1"/>
  <c r="F36" i="2"/>
  <c r="BC55" i="1"/>
  <c r="F34" i="2"/>
  <c r="BA55" i="1"/>
  <c r="F36" i="3"/>
  <c r="BC56" i="1"/>
  <c r="P87" i="3" l="1"/>
  <c r="AU56" i="1" s="1"/>
  <c r="J120" i="3"/>
  <c r="J66" i="3" s="1"/>
  <c r="BK149" i="2"/>
  <c r="J149" i="2" s="1"/>
  <c r="J64" i="2" s="1"/>
  <c r="BK100" i="2"/>
  <c r="J100" i="2" s="1"/>
  <c r="J60" i="2" s="1"/>
  <c r="J105" i="3"/>
  <c r="J63" i="3" s="1"/>
  <c r="R149" i="2"/>
  <c r="R100" i="2" s="1"/>
  <c r="T559" i="2"/>
  <c r="T149" i="2"/>
  <c r="T100" i="2"/>
  <c r="T99" i="2" s="1"/>
  <c r="T87" i="3"/>
  <c r="R119" i="3"/>
  <c r="R87" i="3"/>
  <c r="P559" i="2"/>
  <c r="P149" i="2"/>
  <c r="P100" i="2" s="1"/>
  <c r="P99" i="2" s="1"/>
  <c r="AU55" i="1" s="1"/>
  <c r="AU54" i="1" s="1"/>
  <c r="R559" i="2"/>
  <c r="J104" i="3"/>
  <c r="J62" i="3"/>
  <c r="BK82" i="4"/>
  <c r="BK81" i="4"/>
  <c r="J81" i="4" s="1"/>
  <c r="J59" i="4" s="1"/>
  <c r="BK87" i="3"/>
  <c r="J87" i="3"/>
  <c r="J30" i="3" s="1"/>
  <c r="AG56" i="1" s="1"/>
  <c r="J101" i="2"/>
  <c r="J61" i="2"/>
  <c r="F33" i="3"/>
  <c r="AZ56" i="1"/>
  <c r="BA54" i="1"/>
  <c r="AW54" i="1"/>
  <c r="AK30" i="1" s="1"/>
  <c r="F33" i="2"/>
  <c r="AZ55" i="1" s="1"/>
  <c r="BC54" i="1"/>
  <c r="AY54" i="1" s="1"/>
  <c r="BB54" i="1"/>
  <c r="W31" i="1" s="1"/>
  <c r="J33" i="3"/>
  <c r="AV56" i="1"/>
  <c r="AT56" i="1" s="1"/>
  <c r="BD54" i="1"/>
  <c r="W33" i="1" s="1"/>
  <c r="F33" i="4"/>
  <c r="AZ57" i="1"/>
  <c r="J33" i="2"/>
  <c r="AV55" i="1" s="1"/>
  <c r="AT55" i="1" s="1"/>
  <c r="BK99" i="2" l="1"/>
  <c r="J99" i="2" s="1"/>
  <c r="J30" i="2" s="1"/>
  <c r="AG55" i="1" s="1"/>
  <c r="AG54" i="1" s="1"/>
  <c r="AK26" i="1" s="1"/>
  <c r="R99" i="2"/>
  <c r="J82" i="4"/>
  <c r="J60" i="4"/>
  <c r="AN56" i="1"/>
  <c r="J59" i="3"/>
  <c r="AN55" i="1"/>
  <c r="J39" i="3"/>
  <c r="AX54" i="1"/>
  <c r="W32" i="1"/>
  <c r="J30" i="4"/>
  <c r="AG57" i="1" s="1"/>
  <c r="AZ54" i="1"/>
  <c r="W29" i="1"/>
  <c r="W30" i="1"/>
  <c r="J39" i="2" l="1"/>
  <c r="J59" i="2"/>
  <c r="J39" i="4"/>
  <c r="AN57" i="1"/>
  <c r="AV54" i="1"/>
  <c r="AK29" i="1" s="1"/>
  <c r="AK35" i="1" s="1"/>
  <c r="AT54" i="1" l="1"/>
  <c r="AN54" i="1" s="1"/>
</calcChain>
</file>

<file path=xl/sharedStrings.xml><?xml version="1.0" encoding="utf-8"?>
<sst xmlns="http://schemas.openxmlformats.org/spreadsheetml/2006/main" count="7887" uniqueCount="933">
  <si>
    <t>Export Komplet</t>
  </si>
  <si>
    <t>VZ</t>
  </si>
  <si>
    <t>2.0</t>
  </si>
  <si>
    <t>ZAMOK</t>
  </si>
  <si>
    <t>False</t>
  </si>
  <si>
    <t>{7edd2285-d55b-40f4-8f11-6a5fbbee6630}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</si>
  <si>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</si>
  <si>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</si>
  <si>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</si>
  <si>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</si>
  <si>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</si>
  <si>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</si>
  <si>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</si>
  <si>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</si>
  <si>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STRECHA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</si>
  <si>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</si>
  <si>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</si>
  <si>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DPS STRECHA PRO FVE, HAVÍŘOV</t>
  </si>
  <si>
    <t>KSO:</t>
  </si>
  <si>
    <t/>
  </si>
  <si>
    <t>CC-CZ:</t>
  </si>
  <si>
    <t>Místo:</t>
  </si>
  <si>
    <t xml:space="preserve"> </t>
  </si>
  <si>
    <t>Datum:</t>
  </si>
  <si>
    <t>14. 2. 2025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</si>
  <si>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</si>
  <si>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</si>
  <si>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</si>
  <si>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</si>
  <si>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</si>
  <si>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</si>
  <si>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</si>
  <si>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</si>
  <si>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</si>
  <si>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</si>
  <si>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</si>
  <si>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</si>
  <si>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</si>
  <si>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</si>
  <si>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</si>
  <si>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</si>
  <si>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</si>
  <si>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</si>
  <si>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</si>
  <si>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</si>
  <si>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</si>
  <si>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</si>
  <si>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</si>
  <si>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</si>
  <si>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</si>
  <si>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</si>
  <si>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</si>
  <si>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</si>
  <si>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</si>
  <si>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</si>
  <si>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</si>
  <si>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</si>
  <si>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</si>
  <si>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</si>
  <si>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</si>
  <si>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</si>
  <si>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</si>
  <si>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</si>
  <si>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</si>
  <si>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</si>
  <si>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</si>
  <si>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</si>
  <si>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</si>
  <si>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</si>
  <si>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</si>
  <si>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</si>
  <si>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</si>
  <si>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</si>
  <si>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</si>
  <si>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</si>
  <si>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stavebni řešení</t>
  </si>
  <si>
    <t>STA</t>
  </si>
  <si>
    <t>1</t>
  </si>
  <si>
    <t>{ee2c5889-5b50-42be-af8d-f9e76c5462fc}</t>
  </si>
  <si>
    <t>2</t>
  </si>
  <si>
    <t>D.1.2</t>
  </si>
  <si>
    <t>Stavebně konstrukční řešení</t>
  </si>
  <si>
    <t>{882c2612-74fb-4243-8481-c5b9d78e70a6}</t>
  </si>
  <si>
    <t>VON</t>
  </si>
  <si>
    <t>Vedlejší a ostatní náklady</t>
  </si>
  <si>
    <t>{8b0e025a-6b5b-4b6d-8532-3e9928504e53}</t>
  </si>
  <si>
    <t>KRYCÍ LIST SOUPISU PRACÍ</t>
  </si>
  <si>
    <t>Objekt:</t>
  </si>
  <si>
    <t>D.1.1 - Architektonicko stavebni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</si>
  <si>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</si>
  <si>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</si>
  <si>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</si>
  <si>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</si>
  <si>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</si>
  <si>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</si>
  <si>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</si>
  <si>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</si>
  <si>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</si>
  <si>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</si>
  <si>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</si>
  <si>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</si>
  <si>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  97 - Prorážení otvorů a ostatní bourací práce</t>
  </si>
  <si>
    <t xml:space="preserve">      98 - Demolice a sanace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</si>
  <si>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</si>
  <si>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</si>
  <si>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</si>
  <si>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</si>
  <si>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</si>
  <si>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</si>
  <si>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</si>
  <si>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</si>
  <si>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</si>
  <si>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</si>
  <si>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</si>
  <si>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</si>
  <si>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</si>
  <si>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</si>
  <si>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</si>
  <si>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</si>
  <si>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</si>
  <si>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</si>
  <si>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</si>
  <si>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</si>
  <si>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</si>
  <si>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</si>
  <si>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</si>
  <si>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</si>
  <si>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</si>
  <si>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</si>
  <si>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</si>
  <si>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</si>
  <si>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</si>
  <si>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</si>
  <si>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</si>
  <si>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611131101</t>
  </si>
  <si>
    <t>Cementový postřik vnitřních stropů nanášený celoplošně ručně</t>
  </si>
  <si>
    <t>m2</t>
  </si>
  <si>
    <t>CS ÚRS 2025 01</t>
  </si>
  <si>
    <t>4</t>
  </si>
  <si>
    <t>3</t>
  </si>
  <si>
    <t>1906478570</t>
  </si>
  <si>
    <t>PP</t>
  </si>
  <si>
    <t>Podkladní a spojovací vrstva vnitřních omítaných ploch cementový postřik nanášený ručně celoplošně stropů</t>
  </si>
  <si>
    <t>Online PSC</t>
  </si>
  <si>
    <t>https://podminky.urs.cz/item/CS_URS_2025_01/611131101</t>
  </si>
  <si>
    <t>VV</t>
  </si>
  <si>
    <t>"strop vč.spodní hrany trámového stropu"</t>
  </si>
  <si>
    <t>(4,8*5,8)+(0,7*5,1)+1</t>
  </si>
  <si>
    <t>Mezisoučet</t>
  </si>
  <si>
    <t>"boční hrany trámové stropu"</t>
  </si>
  <si>
    <t>((0,24*4,8)*2)*4</t>
  </si>
  <si>
    <t>((0,24*0,7)*2)*4</t>
  </si>
  <si>
    <t>((0,24*5,9)*2)</t>
  </si>
  <si>
    <t>Součet</t>
  </si>
  <si>
    <t>45,802*1,05 'Přepočtené koeficientem množství</t>
  </si>
  <si>
    <t>611321142</t>
  </si>
  <si>
    <t>Vápenocementová omítka štuková dvouvrstvá vnitřních stropů žebrových nanášená ručně</t>
  </si>
  <si>
    <t>431920604</t>
  </si>
  <si>
    <t>Omítka vápenocementová vnitřních ploch nanášená ručně dvouvrstvá, tloušťky jádrové omítky do 10 mm a tloušťky štuku do 3 mm štuková vodorovných konstrukcí stropů žebrových nebo osamělých trámů</t>
  </si>
  <si>
    <t>https://podminky.urs.cz/item/CS_URS_2025_01/611321142</t>
  </si>
  <si>
    <t>612131101</t>
  </si>
  <si>
    <t>Cementový postřik vnitřních stěn nanášený celoplošně ručně</t>
  </si>
  <si>
    <t>702123742</t>
  </si>
  <si>
    <t>Podkladní a spojovací vrstva vnitřních omítaných ploch cementový postřik nanášený ručně celoplošně stěn</t>
  </si>
  <si>
    <t>https://podminky.urs.cz/item/CS_URS_2025_01/612131101</t>
  </si>
  <si>
    <t>"stěny"</t>
  </si>
  <si>
    <t>(4,8*2+5,8+5,1+1)*2,9</t>
  </si>
  <si>
    <t>62,35*1,05 'Přepočtené koeficientem množství</t>
  </si>
  <si>
    <t>612321141</t>
  </si>
  <si>
    <t>Vápenocementová omítka štuková dvouvrstvá vnitřních stěn nanášená ručně</t>
  </si>
  <si>
    <t>-510542985</t>
  </si>
  <si>
    <t>Omítka vápenocementová vnitřních ploch nanášená ručně dvouvrstvá, tloušťky jádrové omítky do 10 mm a tloušťky štuku do 3 mm štuková svislých konstrukcí stěn</t>
  </si>
  <si>
    <t>https://podminky.urs.cz/item/CS_URS_2025_01/612321141</t>
  </si>
  <si>
    <t>62</t>
  </si>
  <si>
    <t>Úprava povrchů vnějších</t>
  </si>
  <si>
    <t>5</t>
  </si>
  <si>
    <t>622525105</t>
  </si>
  <si>
    <t>Tenkovrstvá omítka malých ploch přes 1 do 4 m2 na stěnách</t>
  </si>
  <si>
    <t>kus</t>
  </si>
  <si>
    <t>313799625</t>
  </si>
  <si>
    <t>Omítka tenkovrstvá jednotlivých malých ploch silikátová, akrylátová, silikonová nebo silikonsilikátová stěn, plochy jednotlivě přes 1,0 do 4,0 m2</t>
  </si>
  <si>
    <t>https://podminky.urs.cz/item/CS_URS_2025_01/622525105</t>
  </si>
  <si>
    <t>"dle legendy u F/01"1</t>
  </si>
  <si>
    <t>9</t>
  </si>
  <si>
    <t>Ostatní konstrukce a práce, bourání</t>
  </si>
  <si>
    <t>94</t>
  </si>
  <si>
    <t>Lešení a stavební výtahy</t>
  </si>
  <si>
    <t>946111112</t>
  </si>
  <si>
    <t>Montáž pojízdných věží trubkových/dílcových š od 0,6 do 0,9 m dl do 3,2 m v přes 1,5 do 2,5 m</t>
  </si>
  <si>
    <t>-2122225056</t>
  </si>
  <si>
    <t>Věže pojízdné trubkové nebo dílcové s maximálním zatížením podlahy do 200 kg/m2 šířky od 0,6 do 0,9 m, délky do 3,2 m výšky přes 1,5 m do 2,5 m montáž</t>
  </si>
  <si>
    <t>https://podminky.urs.cz/item/CS_URS_2025_01/946111112</t>
  </si>
  <si>
    <t>7</t>
  </si>
  <si>
    <t>946111212</t>
  </si>
  <si>
    <t>Příplatek k pojízdným věžím š od 0,6 do 0,9 m dl do 3,2 m v přes 1,5 do 2,5 m za každý den použití</t>
  </si>
  <si>
    <t>1267986958</t>
  </si>
  <si>
    <t>Věže pojízdné trubkové nebo dílcové s maximálním zatížením podlahy do 200 kg/m2 šířky od 0,6 do 0,9 m, délky do 3,2 m výšky přes 1,5 m do 2,5 m příplatek k ceně za každý den použití</t>
  </si>
  <si>
    <t>https://podminky.urs.cz/item/CS_URS_2025_01/946111212</t>
  </si>
  <si>
    <t>1*60</t>
  </si>
  <si>
    <t>8</t>
  </si>
  <si>
    <t>946111812</t>
  </si>
  <si>
    <t>Demontáž pojízdných věží trubkových/dílcových š od 0,6 do 0,9 m dl do 3,2 m v přes 1,5 do 2,5 m</t>
  </si>
  <si>
    <t>-1584285872</t>
  </si>
  <si>
    <t>Věže pojízdné trubkové nebo dílcové s maximálním zatížením podlahy do 200 kg/m2 šířky od 0,6 do 0,9 m, délky do 3,2 m výšky přes 1,5 m do 2,5 m demontáž</t>
  </si>
  <si>
    <t>https://podminky.urs.cz/item/CS_URS_2025_01/946111812</t>
  </si>
  <si>
    <t>949101111</t>
  </si>
  <si>
    <t>Lešení pomocné pro objekty pozemních staveb s lešeňovou podlahou v do 1,9 m zatížení do 150 kg/m2</t>
  </si>
  <si>
    <t>16</t>
  </si>
  <si>
    <t>693860232</t>
  </si>
  <si>
    <t>Lešení pomocné pracovní pro objekty pozemních staveb pro zatížení do 150 kg/m2, o výšce lešeňové podlahy do 1,9 m</t>
  </si>
  <si>
    <t>https://podminky.urs.cz/item/CS_URS_2025_01/949101111</t>
  </si>
  <si>
    <t>"A.208"33,6</t>
  </si>
  <si>
    <t>95</t>
  </si>
  <si>
    <t>Dokončovací konstrukce a práce pozemních staveb</t>
  </si>
  <si>
    <t>10</t>
  </si>
  <si>
    <t>952901221</t>
  </si>
  <si>
    <t>Vyčištění budov průmyslových objektů při jakékoliv výšce podlaží</t>
  </si>
  <si>
    <t>-742631145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</si>
  <si>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</si>
  <si>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https://podminky.urs.cz/item/CS_URS_2025_01/952901221</t>
  </si>
  <si>
    <t>96</t>
  </si>
  <si>
    <t>Bourání konstrukcí</t>
  </si>
  <si>
    <t>11</t>
  </si>
  <si>
    <t>968072245</t>
  </si>
  <si>
    <t>Vybourání kovových rámů oken jednoduchých včetně křídel pl do 2 m2</t>
  </si>
  <si>
    <t>646333659</t>
  </si>
  <si>
    <t>Vybourání kovových rámů oken s křídly, dveřních zárubní, vrat, stěn, ostění nebo obkladů okenních rámů s křídly jednoduchých, plochy do 2 m2</t>
  </si>
  <si>
    <t>https://podminky.urs.cz/item/CS_URS_2025_01/968072245</t>
  </si>
  <si>
    <t>(1,5*0,8)*2</t>
  </si>
  <si>
    <t>97</t>
  </si>
  <si>
    <t>Prorážení otvorů a ostatní bourací práce</t>
  </si>
  <si>
    <t>978011191</t>
  </si>
  <si>
    <t>Otlučení (osekání) vnitřní vápenné nebo vápenocementové omítky stropů v rozsahu přes 50 do 100 %</t>
  </si>
  <si>
    <t>36053144</t>
  </si>
  <si>
    <t>Otlučení vápenných nebo vápenocementových omítek vnitřních ploch stropů, v rozsahu přes 50 do 100 %</t>
  </si>
  <si>
    <t>https://podminky.urs.cz/item/CS_URS_2025_01/978011191</t>
  </si>
  <si>
    <t>"A.208"</t>
  </si>
  <si>
    <t>13</t>
  </si>
  <si>
    <t>978013191</t>
  </si>
  <si>
    <t>Otlučení (osekání) vnitřní vápenné nebo vápenocementové omítky stěn v rozsahu přes 50 do 100 %</t>
  </si>
  <si>
    <t>-162884560</t>
  </si>
  <si>
    <t>Otlučení vápenných nebo vápenocementových omítek vnitřních ploch stěn s vyškrabáním spar, s očištěním zdiva, v rozsahu přes 50 do 100 %</t>
  </si>
  <si>
    <t>https://podminky.urs.cz/item/CS_URS_2025_01/978013191</t>
  </si>
  <si>
    <t>(4,8*2+5,8+5,1+1)*2,9-(0,9*2)</t>
  </si>
  <si>
    <t>98</t>
  </si>
  <si>
    <t>Demolice a sanace</t>
  </si>
  <si>
    <t>14</t>
  </si>
  <si>
    <t>985112112</t>
  </si>
  <si>
    <t>Odsekání degradovaného betonu stěn tl přes 10 do 30 mm</t>
  </si>
  <si>
    <t>799977853</t>
  </si>
  <si>
    <t>Odsekání degradovaného betonu stěn, tloušťky přes 10 do 30 mm</t>
  </si>
  <si>
    <t>https://podminky.urs.cz/item/CS_URS_2025_01/985112112</t>
  </si>
  <si>
    <t>13,392*1,05 'Přepočtené koeficientem množství</t>
  </si>
  <si>
    <t>15</t>
  </si>
  <si>
    <t>985112122</t>
  </si>
  <si>
    <t>Odsekání degradovaného betonu líce kleneb a podhledů tl přes 10 do 30 mm</t>
  </si>
  <si>
    <t>1462199270</t>
  </si>
  <si>
    <t>Odsekání degradovaného betonu líce kleneb a podhledů, tloušťky přes 10 do 30 mm</t>
  </si>
  <si>
    <t>https://podminky.urs.cz/item/CS_URS_2025_01/985112122</t>
  </si>
  <si>
    <t>"spodní hrany trámové stropu"</t>
  </si>
  <si>
    <t>((0,19*4,8)*4)</t>
  </si>
  <si>
    <t>((0,19*0,7)*4)</t>
  </si>
  <si>
    <t>(0,33*5,9)</t>
  </si>
  <si>
    <t>6,127*1,05 'Přepočtené koeficientem množství</t>
  </si>
  <si>
    <t>985112192</t>
  </si>
  <si>
    <t>Příplatek k odsekání degradovaného betonu za práci ve stísněném prostoru</t>
  </si>
  <si>
    <t>-1653997827</t>
  </si>
  <si>
    <t>Odsekání degradovaného betonu Příplatek k cenám za práci ve stísněném prostoru</t>
  </si>
  <si>
    <t>https://podminky.urs.cz/item/CS_URS_2025_01/985112192</t>
  </si>
  <si>
    <t>19,519*1,05 'Přepočtené koeficientem množství</t>
  </si>
  <si>
    <t>17</t>
  </si>
  <si>
    <t>985112193</t>
  </si>
  <si>
    <t>Příplatek k odsekání degradovaného betonu za plochu do 10 m2 jednotlivě</t>
  </si>
  <si>
    <t>1769863209</t>
  </si>
  <si>
    <t>Odsekání degradovaného betonu Příplatek k cenám za plochu do 10 m2 jednotlivě</t>
  </si>
  <si>
    <t>https://podminky.urs.cz/item/CS_URS_2025_01/985112193</t>
  </si>
  <si>
    <t>18</t>
  </si>
  <si>
    <t>985131211</t>
  </si>
  <si>
    <t>Očištění ploch stěn, rubu kleneb a podlah sušeným křemičitým pískem</t>
  </si>
  <si>
    <t>-1937178661</t>
  </si>
  <si>
    <t>Očištění ploch stěn, rubu kleneb a podlah tryskání pískem sušeným</t>
  </si>
  <si>
    <t>https://podminky.urs.cz/item/CS_URS_2025_01/985131211</t>
  </si>
  <si>
    <t>19</t>
  </si>
  <si>
    <t>985131311</t>
  </si>
  <si>
    <t>Ruční dočištění ploch stěn, rubu kleneb a podlah ocelových kartáči</t>
  </si>
  <si>
    <t>-1398744337</t>
  </si>
  <si>
    <t>Očištění ploch stěn, rubu kleneb a podlah ruční dočištění ocelovými kartáči</t>
  </si>
  <si>
    <t>https://podminky.urs.cz/item/CS_URS_2025_01/985131311</t>
  </si>
  <si>
    <t>"kalkulováno 25% výměry"</t>
  </si>
  <si>
    <t>"bocní hrany trámové stropu"</t>
  </si>
  <si>
    <t>((0,24*4,8)*2)*4*0,25</t>
  </si>
  <si>
    <t>((0,24*0,7)*2)*4*0,25</t>
  </si>
  <si>
    <t>((0,24*5,9)*2)*0,25</t>
  </si>
  <si>
    <t>3,348*1,05 'Přepočtené koeficientem množství</t>
  </si>
  <si>
    <t>20</t>
  </si>
  <si>
    <t>985132211</t>
  </si>
  <si>
    <t>Očištění ploch líce kleneb a podhledů sušeným křemičitým pískem</t>
  </si>
  <si>
    <t>807716426</t>
  </si>
  <si>
    <t>Očištění ploch líce kleneb a podhledů tryskání pískem sušeným</t>
  </si>
  <si>
    <t>https://podminky.urs.cz/item/CS_URS_2025_01/985132211</t>
  </si>
  <si>
    <t>985132311</t>
  </si>
  <si>
    <t>Ruční dočištění ploch líce kleneb a podhledů ocelových kartáči</t>
  </si>
  <si>
    <t>560231663</t>
  </si>
  <si>
    <t>Očištění ploch líce kleneb a podhledů ruční dočištění ocelovými kartáči</t>
  </si>
  <si>
    <t>https://podminky.urs.cz/item/CS_URS_2025_01/985132311</t>
  </si>
  <si>
    <t>((0,19*4,8)*4)*0,25</t>
  </si>
  <si>
    <t>((0,19*0,7)*4)*0,25</t>
  </si>
  <si>
    <t>(0,33*5,9)*0,25</t>
  </si>
  <si>
    <t>1,532*1,05 'Přepočtené koeficientem množství</t>
  </si>
  <si>
    <t>22</t>
  </si>
  <si>
    <t>985139111</t>
  </si>
  <si>
    <t>Příplatek k očištění ploch za práci ve stísněném prostoru</t>
  </si>
  <si>
    <t>-1839563165</t>
  </si>
  <si>
    <t>Očištění ploch Příplatek k cenám za práci ve stísněném prostoru</t>
  </si>
  <si>
    <t>https://podminky.urs.cz/item/CS_URS_2025_01/985139111</t>
  </si>
  <si>
    <t>23</t>
  </si>
  <si>
    <t>985139112</t>
  </si>
  <si>
    <t>Příplatek k očištění ploch za plochu do 10 m2 jednotlivě</t>
  </si>
  <si>
    <t>1390978479</t>
  </si>
  <si>
    <t>Očištění ploch Příplatek k cenám za plochu do 10 m2 jednotlivě</t>
  </si>
  <si>
    <t>https://podminky.urs.cz/item/CS_URS_2025_01/985139112</t>
  </si>
  <si>
    <t>24</t>
  </si>
  <si>
    <t>985311112</t>
  </si>
  <si>
    <t>Reprofilace stěn cementovou sanační maltou tl přes 10 do 20 mm</t>
  </si>
  <si>
    <t>-610724295</t>
  </si>
  <si>
    <t>Reprofilace betonu sanačními maltami na cementové bázi ručně stěn, tloušťky přes 10 do 20 mm</t>
  </si>
  <si>
    <t>https://podminky.urs.cz/item/CS_URS_2025_01/985311112</t>
  </si>
  <si>
    <t>25</t>
  </si>
  <si>
    <t>985311212</t>
  </si>
  <si>
    <t>Reprofilace líce kleneb a podhledů cementovou sanační maltou tl přes 10 do 20 mm</t>
  </si>
  <si>
    <t>1529144302</t>
  </si>
  <si>
    <t>Reprofilace betonu sanačními maltami na cementové bázi ručně líce kleneb a podhledů, tloušťky přes 10 do 20 mm</t>
  </si>
  <si>
    <t>https://podminky.urs.cz/item/CS_URS_2025_01/985311212</t>
  </si>
  <si>
    <t>26</t>
  </si>
  <si>
    <t>985311911</t>
  </si>
  <si>
    <t>Příplatek při reprofilaci sanační maltou za práci ve stísněném prostoru</t>
  </si>
  <si>
    <t>-1068500603</t>
  </si>
  <si>
    <t>Reprofilace betonu sanačními maltami na cementové bázi ručně Příplatek k cenám za práci ve stísněném prostoru</t>
  </si>
  <si>
    <t>https://podminky.urs.cz/item/CS_URS_2025_01/985311911</t>
  </si>
  <si>
    <t>27</t>
  </si>
  <si>
    <t>985311912</t>
  </si>
  <si>
    <t>Příplatek při reprofilaci sanační maltou za plochu do 10 m2 jednotlivě</t>
  </si>
  <si>
    <t>-2033235538</t>
  </si>
  <si>
    <t>Reprofilace betonu sanačními maltami na cementové bázi ručně Příplatek k cenám za plochu do 10 m2 jednotlivě</t>
  </si>
  <si>
    <t>https://podminky.urs.cz/item/CS_URS_2025_01/985311912</t>
  </si>
  <si>
    <t>28</t>
  </si>
  <si>
    <t>985312112</t>
  </si>
  <si>
    <t>Stěrka k vyrovnání betonových ploch stěn tl přes 2 do 3 mm</t>
  </si>
  <si>
    <t>-1595500897</t>
  </si>
  <si>
    <t>Stěrka k vyrovnání ploch reprofilovaného betonu stěn, tloušťky přes 2 do 3 mm</t>
  </si>
  <si>
    <t>https://podminky.urs.cz/item/CS_URS_2025_01/985312112</t>
  </si>
  <si>
    <t>29</t>
  </si>
  <si>
    <t>985312122</t>
  </si>
  <si>
    <t>Stěrka k vyrovnání betonových ploch líce kleneb a podhledů tl přes 2 do 3 mm</t>
  </si>
  <si>
    <t>1736038443</t>
  </si>
  <si>
    <t>Stěrka k vyrovnání ploch reprofilovaného betonu líce kleneb a podhledů, tloušťky přes 2 do 3 mm</t>
  </si>
  <si>
    <t>https://podminky.urs.cz/item/CS_URS_2025_01/985312122</t>
  </si>
  <si>
    <t>30</t>
  </si>
  <si>
    <t>985312191</t>
  </si>
  <si>
    <t>Příplatek ke stěrce pro vyrovnání betonových ploch za práci ve stísněném prostoru</t>
  </si>
  <si>
    <t>43967565</t>
  </si>
  <si>
    <t>Stěrka k vyrovnání ploch reprofilovaného betonu Příplatek k cenám za práci ve stísněném prostoru</t>
  </si>
  <si>
    <t>https://podminky.urs.cz/item/CS_URS_2025_01/985312191</t>
  </si>
  <si>
    <t>31</t>
  </si>
  <si>
    <t>985312192</t>
  </si>
  <si>
    <t>Příplatek ke stěrce pro vyrovnání betonových ploch za plochu do 10 m2 jednotlivě</t>
  </si>
  <si>
    <t>-42183405</t>
  </si>
  <si>
    <t>Stěrka k vyrovnání ploch reprofilovaného betonu Příplatek k cenám za plochu do 10 m2 jednotlivě</t>
  </si>
  <si>
    <t>https://podminky.urs.cz/item/CS_URS_2025_01/985312192</t>
  </si>
  <si>
    <t>32</t>
  </si>
  <si>
    <t>985321111</t>
  </si>
  <si>
    <t>Ochranný nátěr výztuže na cementové bázi stěn, líce kleneb a podhledů 1 vrstva tl 1 mm</t>
  </si>
  <si>
    <t>522686091</t>
  </si>
  <si>
    <t>Ochranný nátěr betonářské výztuže 1 vrstva tloušťky 1 mm na cementové bázi stěn, líce kleneb a podhledů</t>
  </si>
  <si>
    <t>https://podminky.urs.cz/item/CS_URS_2025_01/985321111</t>
  </si>
  <si>
    <t>"kalkulováno 80 % výměry"</t>
  </si>
  <si>
    <t>((0,24*4,8)*2)*4*0,8</t>
  </si>
  <si>
    <t>((0,24*0,7)*2)*4*0,8</t>
  </si>
  <si>
    <t>((0,24*5,9)*2)*0,8</t>
  </si>
  <si>
    <t>((0,19*4,8)*4)*0,8</t>
  </si>
  <si>
    <t>((0,19*0,7)*4)*0,8</t>
  </si>
  <si>
    <t>(0,33*5,9)*0,8</t>
  </si>
  <si>
    <t>15,616*1,05 'Přepočtené koeficientem množství</t>
  </si>
  <si>
    <t>33</t>
  </si>
  <si>
    <t>985321911</t>
  </si>
  <si>
    <t>Příplatek k cenám ochranného nátěru výztuže za práce ve stísněném prostoru</t>
  </si>
  <si>
    <t>732037458</t>
  </si>
  <si>
    <t>Ochranný nátěr betonářské výztuže Příplatek k cenám za práci ve stísněném prostoru</t>
  </si>
  <si>
    <t>https://podminky.urs.cz/item/CS_URS_2025_01/985321911</t>
  </si>
  <si>
    <t>34</t>
  </si>
  <si>
    <t>985321912</t>
  </si>
  <si>
    <t>Příplatek k cenám ochranného nátěru výztuže za plochu do 10 m2 jednotlivě</t>
  </si>
  <si>
    <t>1016286714</t>
  </si>
  <si>
    <t>Ochranný nátěr betonářské výztuže Příplatek k cenám za plochu do 10 m2 jednotlivě</t>
  </si>
  <si>
    <t>https://podminky.urs.cz/item/CS_URS_2025_01/985321912</t>
  </si>
  <si>
    <t>35</t>
  </si>
  <si>
    <t>985323111</t>
  </si>
  <si>
    <t>Spojovací (adhezní) můstek reprofilovaného betonu na cementové bázi tl 1 mm</t>
  </si>
  <si>
    <t>-645797549</t>
  </si>
  <si>
    <t>Spojovací (adhezní) můstek reprofilovaného betonu na cementové bázi, tloušťky 1 mm</t>
  </si>
  <si>
    <t>https://podminky.urs.cz/item/CS_URS_2025_01/985323111</t>
  </si>
  <si>
    <t>36</t>
  </si>
  <si>
    <t>985323911</t>
  </si>
  <si>
    <t>Příplatek k cenám spojovacího (adhezního) můstku za práci ve stísněném prostoru</t>
  </si>
  <si>
    <t>-1964048873</t>
  </si>
  <si>
    <t>Spojovací (adhezní) můstek reprofilovaného betonu Příplatek k cenám za práci ve stísněném prostoru</t>
  </si>
  <si>
    <t>https://podminky.urs.cz/item/CS_URS_2025_01/985323911</t>
  </si>
  <si>
    <t>37</t>
  </si>
  <si>
    <t>985323912</t>
  </si>
  <si>
    <t>Příplatek k cenám spojovacího (adhezního) můstku za plochu do 10 m2 jednotlivě</t>
  </si>
  <si>
    <t>-164052475</t>
  </si>
  <si>
    <t>Spojovací (adhezní) můstek reprofilovaného betonu Příplatek k cenám za plochu do 10 m2 jednotlivě</t>
  </si>
  <si>
    <t>https://podminky.urs.cz/item/CS_URS_2025_01/985323912</t>
  </si>
  <si>
    <t>997</t>
  </si>
  <si>
    <t>Přesun sutě</t>
  </si>
  <si>
    <t>38</t>
  </si>
  <si>
    <t>997006512</t>
  </si>
  <si>
    <t>Vodorovné doprava suti s naložením a složením na skládku přes 100 m do 1 km</t>
  </si>
  <si>
    <t>t</t>
  </si>
  <si>
    <t>1247539172</t>
  </si>
  <si>
    <t>Vodorovná doprava suti na skládku s naložením na dopravní prostředek a složením přes 100 m do 1 km</t>
  </si>
  <si>
    <t>https://podminky.urs.cz/item/CS_URS_2025_01/997006512</t>
  </si>
  <si>
    <t>39</t>
  </si>
  <si>
    <t>997006519</t>
  </si>
  <si>
    <t>Příplatek k vodorovnému přemístění suti na skládku ZKD 1 km přes 1 km</t>
  </si>
  <si>
    <t>-467798343</t>
  </si>
  <si>
    <t>Vodorovná doprava suti na skládku Příplatek k ceně -6512 za každý další i započatý 1 km</t>
  </si>
  <si>
    <t>https://podminky.urs.cz/item/CS_URS_2025_01/997006519</t>
  </si>
  <si>
    <t>7,545*10</t>
  </si>
  <si>
    <t>40</t>
  </si>
  <si>
    <t>997013212</t>
  </si>
  <si>
    <t>Vnitrostaveništní doprava suti a vybouraných hmot pro budovy v přes 6 do 9 m ručně</t>
  </si>
  <si>
    <t>2137690144</t>
  </si>
  <si>
    <t>Vnitrostaveništní doprava suti a vybouraných hmot vodorovně do 50 m s naložením ručně pro budovy a haly výšky přes 6 do 9 m</t>
  </si>
  <si>
    <t>https://podminky.urs.cz/item/CS_URS_2025_01/997013212</t>
  </si>
  <si>
    <t>41</t>
  </si>
  <si>
    <t>997013631</t>
  </si>
  <si>
    <t>Poplatek za uložení na skládce (skládkovné) stavebního odpadu směsného kód odpadu 17 09 04</t>
  </si>
  <si>
    <t>-401905411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</si>
  <si>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</si>
  <si>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</si>
  <si>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998</t>
  </si>
  <si>
    <t>Přesun hmot</t>
  </si>
  <si>
    <t>72</t>
  </si>
  <si>
    <t>998011009</t>
  </si>
  <si>
    <t>Přesun hmot pro budovy zděné s omezením mechanizace pro budovy v přes 6 do 12 m</t>
  </si>
  <si>
    <t>61043609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</si>
  <si>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</si>
  <si>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https://podminky.urs.cz/item/CS_URS_2025_01/998011009</t>
  </si>
  <si>
    <t>PSV</t>
  </si>
  <si>
    <t>Práce a dodávky PSV</t>
  </si>
  <si>
    <t>764</t>
  </si>
  <si>
    <t>Konstrukce klempířské</t>
  </si>
  <si>
    <t>42</t>
  </si>
  <si>
    <t>764002851</t>
  </si>
  <si>
    <t>Demontáž oplechování parapetů do suti</t>
  </si>
  <si>
    <t>m</t>
  </si>
  <si>
    <t>-245020087</t>
  </si>
  <si>
    <t>Demontáž klempířských konstrukcí oplechování parapetů do suti</t>
  </si>
  <si>
    <t>https://podminky.urs.cz/item/CS_URS_2025_01/764002851</t>
  </si>
  <si>
    <t>1,5*2</t>
  </si>
  <si>
    <t>43</t>
  </si>
  <si>
    <t>764216603</t>
  </si>
  <si>
    <t>Oplechování rovných parapetů mechanicky kotvené z Pz s povrchovou úpravou rš 250 mm</t>
  </si>
  <si>
    <t>-37816761</t>
  </si>
  <si>
    <t>Oplechování parapetů z pozinkovaného plechu s povrchovou úpravou rovných mechanicky kotvené, bez rohů rš 250 mm</t>
  </si>
  <si>
    <t>https://podminky.urs.cz/item/CS_URS_2025_01/764216603</t>
  </si>
  <si>
    <t>"F/01"1,5*2</t>
  </si>
  <si>
    <t>44</t>
  </si>
  <si>
    <t>998764121</t>
  </si>
  <si>
    <t>Přesun hmot tonážní pro konstrukce klempířské ruční v objektech v do 6 m</t>
  </si>
  <si>
    <t>-2038228542</t>
  </si>
  <si>
    <t>Přesun hmot pro konstrukce klempířské stanovený z hmotnosti přesunovaného materiálu vodorovná dopravní vzdálenost do 50 m ruční (bez užtití mechanizace) v objektech výšky do 6 m</t>
  </si>
  <si>
    <t>https://podminky.urs.cz/item/CS_URS_2025_01/998764121</t>
  </si>
  <si>
    <t>766</t>
  </si>
  <si>
    <t>Konstrukce truhlářské</t>
  </si>
  <si>
    <t>45</t>
  </si>
  <si>
    <t>766622131</t>
  </si>
  <si>
    <t>Montáž plastových oken plochy přes 1 m2 otevíravých v do 1,5 m s rámem do zdiva</t>
  </si>
  <si>
    <t>383084330</t>
  </si>
  <si>
    <t>Montáž oken plastových včetně montáže rámu plochy přes 1 m2 otevíravých do zdiva, výšky do 1,5 m</t>
  </si>
  <si>
    <t>https://podminky.urs.cz/item/CS_URS_2025_01/766622131</t>
  </si>
  <si>
    <t>"F/01"</t>
  </si>
  <si>
    <t>46</t>
  </si>
  <si>
    <t>M</t>
  </si>
  <si>
    <t>61140052</t>
  </si>
  <si>
    <t>okno plastové otevíravé/sklopné trojsklo přes plochu 1m2 do v 1,5m</t>
  </si>
  <si>
    <t>475556349</t>
  </si>
  <si>
    <t>47</t>
  </si>
  <si>
    <t>766660001</t>
  </si>
  <si>
    <t>Montáž dveřních křídel otvíravých jednokřídlových š do 0,8 m do ocelové zárubně</t>
  </si>
  <si>
    <t>-805150230</t>
  </si>
  <si>
    <t>Montáž dveřních křídel dřevěných nebo plastových otevíravých do ocelové zárubně povrchově upravených jednokřídlových, šířky do 800 mm</t>
  </si>
  <si>
    <t>https://podminky.urs.cz/item/CS_URS_2025_01/766660001</t>
  </si>
  <si>
    <t>"T/01"1</t>
  </si>
  <si>
    <t>48</t>
  </si>
  <si>
    <t>61162072</t>
  </si>
  <si>
    <t>dveře jednokřídlé voštinové povrch laminátový plné 600x1970-2100mm</t>
  </si>
  <si>
    <t>1662903726</t>
  </si>
  <si>
    <t>49</t>
  </si>
  <si>
    <t>766660729</t>
  </si>
  <si>
    <t>Montáž dveřního interiérového kování - štítku s klikou</t>
  </si>
  <si>
    <t>622201046</t>
  </si>
  <si>
    <t>Montáž dveřních doplňků dveřního kování interiérového štítku s klikou</t>
  </si>
  <si>
    <t>https://podminky.urs.cz/item/CS_URS_2025_01/766660729</t>
  </si>
  <si>
    <t>50</t>
  </si>
  <si>
    <t>54914123</t>
  </si>
  <si>
    <t>dveřní kování interiérové rozetové klika/klika</t>
  </si>
  <si>
    <t>-363523021</t>
  </si>
  <si>
    <t>51</t>
  </si>
  <si>
    <t>766660751</t>
  </si>
  <si>
    <t>Montáž dveřního interiérového kování - zámku</t>
  </si>
  <si>
    <t>-1951442635</t>
  </si>
  <si>
    <t>Montáž dveřních doplňků dveřního kování interiérového zámku</t>
  </si>
  <si>
    <t>https://podminky.urs.cz/item/CS_URS_2025_01/766660751</t>
  </si>
  <si>
    <t>52</t>
  </si>
  <si>
    <t>54924004</t>
  </si>
  <si>
    <t>zámek zadlabací mezipokojový levý pro cylindrickou vložku rozteč 72x55mm</t>
  </si>
  <si>
    <t>-1748161550</t>
  </si>
  <si>
    <t>53</t>
  </si>
  <si>
    <t>766660752</t>
  </si>
  <si>
    <t>Montáž dveřního interiérového kování - zámkové vložky</t>
  </si>
  <si>
    <t>-138577676</t>
  </si>
  <si>
    <t>Montáž dveřních doplňků dveřního kování interiérového zámkové vložky</t>
  </si>
  <si>
    <t>https://podminky.urs.cz/item/CS_URS_2025_01/766660752</t>
  </si>
  <si>
    <t>54</t>
  </si>
  <si>
    <t>54964210</t>
  </si>
  <si>
    <t>vložka cylindrická stavební 35+55</t>
  </si>
  <si>
    <t>1958779957</t>
  </si>
  <si>
    <t>55</t>
  </si>
  <si>
    <t>766691811</t>
  </si>
  <si>
    <t>Demontáž parapetních desek dřevěných nebo plastových šířky do 300 mm</t>
  </si>
  <si>
    <t>-1130387777</t>
  </si>
  <si>
    <t>Demontáž parapetních desek šířky do 300 mm</t>
  </si>
  <si>
    <t>https://podminky.urs.cz/item/CS_URS_2025_01/766691811</t>
  </si>
  <si>
    <t>56</t>
  </si>
  <si>
    <t>766691914</t>
  </si>
  <si>
    <t>Vyvěšení nebo zavěšení dřevěných křídel dveří pl do 2 m2</t>
  </si>
  <si>
    <t>-1808748708</t>
  </si>
  <si>
    <t>Ostatní práce vyvěšení nebo zavěšení křídel dřevěných dveřních, plochy do 2 m2</t>
  </si>
  <si>
    <t>https://podminky.urs.cz/item/CS_URS_2025_01/766691914</t>
  </si>
  <si>
    <t>57</t>
  </si>
  <si>
    <t>998766121</t>
  </si>
  <si>
    <t>Přesun hmot tonážní pro kce truhlářské ruční v objektech v do 6 m</t>
  </si>
  <si>
    <t>-1184322171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</si>
  <si>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</si>
  <si>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https://podminky.urs.cz/item/CS_URS_2025_01/998766121</t>
  </si>
  <si>
    <t>767</t>
  </si>
  <si>
    <t>Konstrukce zámečnické</t>
  </si>
  <si>
    <t>58</t>
  </si>
  <si>
    <t>767662110</t>
  </si>
  <si>
    <t>Montáž mříží pevných šroubovaných</t>
  </si>
  <si>
    <t>1593522094</t>
  </si>
  <si>
    <t>Montáž mříží pevných, připevněných šroubováním</t>
  </si>
  <si>
    <t>https://podminky.urs.cz/item/CS_URS_2025_01/767662110</t>
  </si>
  <si>
    <t>2,4*1,1 'Přepočtené koeficientem množství</t>
  </si>
  <si>
    <t>59</t>
  </si>
  <si>
    <t>54912001</t>
  </si>
  <si>
    <t>mříž pro stavební otvory pevná</t>
  </si>
  <si>
    <t>-1686127997</t>
  </si>
  <si>
    <t>60</t>
  </si>
  <si>
    <t>998767121</t>
  </si>
  <si>
    <t>Přesun hmot tonážní pro zámečnické konstrukce ruční v objektech v do 6 m</t>
  </si>
  <si>
    <t>-771827179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</si>
  <si>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</si>
  <si>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https://podminky.urs.cz/item/CS_URS_2025_01/998767121</t>
  </si>
  <si>
    <t>781</t>
  </si>
  <si>
    <t>Dokončovací práce - obklady</t>
  </si>
  <si>
    <t>781674113</t>
  </si>
  <si>
    <t>Montáž keramických obkladů parapetů š přes 150 do 200 mm lepených flexibilním lepidlem</t>
  </si>
  <si>
    <t>639804796</t>
  </si>
  <si>
    <t>Montáž keramických obkladů parapetů lepených flexibilním lepidlem, šířky parapetu přes 150 do 200 mm</t>
  </si>
  <si>
    <t>https://podminky.urs.cz/item/CS_URS_2025_01/781674113</t>
  </si>
  <si>
    <t>59761702</t>
  </si>
  <si>
    <t>obklad keramický nemrazuvzdorný povrch hladký/lesklý tl do 10mm přes 19 do 22ks/m2</t>
  </si>
  <si>
    <t>1173760906</t>
  </si>
  <si>
    <t>3*0,22 'Přepočtené koeficientem množství</t>
  </si>
  <si>
    <t>63</t>
  </si>
  <si>
    <t>998781121</t>
  </si>
  <si>
    <t>Přesun hmot tonážní pro obklady keramické ruční v objektech v do 6 m</t>
  </si>
  <si>
    <t>1788049046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</si>
  <si>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</si>
  <si>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https://podminky.urs.cz/item/CS_URS_2025_01/998781121</t>
  </si>
  <si>
    <t>783</t>
  </si>
  <si>
    <t>Dokončovací práce - nátěry</t>
  </si>
  <si>
    <t>64</t>
  </si>
  <si>
    <t>783301313</t>
  </si>
  <si>
    <t>Odmaštění zámečnických konstrukcí ředidlovým odmašťovačem</t>
  </si>
  <si>
    <t>919250616</t>
  </si>
  <si>
    <t>Příprava podkladu zámečnických konstrukcí před provedením nátěru odmaštění odmašťovačem ředidlovým</t>
  </si>
  <si>
    <t>https://podminky.urs.cz/item/CS_URS_2025_01/783301313</t>
  </si>
  <si>
    <t>"stávající záruben"1*2</t>
  </si>
  <si>
    <t>"mríž"((1,5*0,8)*2)*2</t>
  </si>
  <si>
    <t>65</t>
  </si>
  <si>
    <t>783314201</t>
  </si>
  <si>
    <t>Základní antikorozní jednonásobný syntetický standardní nátěr zámečnických konstrukcí</t>
  </si>
  <si>
    <t>1638090524</t>
  </si>
  <si>
    <t>Základní antikorozní nátěr zámečnických konstrukcí jednonásobný syntetický standardní</t>
  </si>
  <si>
    <t>https://podminky.urs.cz/item/CS_URS_2025_01/783314201</t>
  </si>
  <si>
    <t>66</t>
  </si>
  <si>
    <t>783315101</t>
  </si>
  <si>
    <t>Mezinátěr jednonásobný syntetický standardní zámečnických konstrukcí</t>
  </si>
  <si>
    <t>-765567466</t>
  </si>
  <si>
    <t>Mezinátěr zámečnických konstrukcí jednonásobný syntetický standardní</t>
  </si>
  <si>
    <t>https://podminky.urs.cz/item/CS_URS_2025_01/783315101</t>
  </si>
  <si>
    <t>67</t>
  </si>
  <si>
    <t>783317101</t>
  </si>
  <si>
    <t>Krycí jednonásobný syntetický standardní nátěr zámečnických konstrukcí</t>
  </si>
  <si>
    <t>-1124180394</t>
  </si>
  <si>
    <t>Krycí nátěr (email) zámečnických konstrukcí jednonásobný syntetický standardní</t>
  </si>
  <si>
    <t>https://podminky.urs.cz/item/CS_URS_2025_01/783317101</t>
  </si>
  <si>
    <t>784</t>
  </si>
  <si>
    <t>Dokončovací práce - malby a tapety</t>
  </si>
  <si>
    <t>68</t>
  </si>
  <si>
    <t>784181121</t>
  </si>
  <si>
    <t>Hloubková jednonásobná bezbarvá penetrace podkladu v místnostech v do 3,80 m</t>
  </si>
  <si>
    <t>-1910493877</t>
  </si>
  <si>
    <t>Penetrace podkladu jednonásobná hloubková akrylátová bezbarvá v místnostech výšky do 3,80 m</t>
  </si>
  <si>
    <t>https://podminky.urs.cz/item/CS_URS_2025_01/784181121</t>
  </si>
  <si>
    <t>108,152*1,05 'Přepočtené koeficientem množství</t>
  </si>
  <si>
    <t>69</t>
  </si>
  <si>
    <t>784211111</t>
  </si>
  <si>
    <t>Dvojnásobné bílé malby ze směsí za mokra velmi dobře oděruvzdorných v místnostech v do 3,80 m</t>
  </si>
  <si>
    <t>2036461804</t>
  </si>
  <si>
    <t>Malby z malířských směsí oděruvzdorných za mokra dvojnásobné, bílé za mokra oděruvzdorné velmi dobře v místnostech výšky do 3,80 m</t>
  </si>
  <si>
    <t>https://podminky.urs.cz/item/CS_URS_2025_01/784211111</t>
  </si>
  <si>
    <t>70</t>
  </si>
  <si>
    <t>784211141</t>
  </si>
  <si>
    <t>Příplatek k cenám 2x maleb ze směsí za mokra oděruvzdorných za provádění pl do 5 m2</t>
  </si>
  <si>
    <t>-1795727607</t>
  </si>
  <si>
    <t>Malby z malířských směsí oděruvzdorných za mokra Příplatek k cenám dvojnásobných maleb za zvýšenou pracnost při provádění malého rozsahu plochy do 5 m2</t>
  </si>
  <si>
    <t>https://podminky.urs.cz/item/CS_URS_2025_01/784211141</t>
  </si>
  <si>
    <t>"spodní hrany"</t>
  </si>
  <si>
    <t>(0,19*4,8)*4</t>
  </si>
  <si>
    <t>(0,19*0,7)*4</t>
  </si>
  <si>
    <t>HZS</t>
  </si>
  <si>
    <t>Hodinové zúčtovací sazby</t>
  </si>
  <si>
    <t>71</t>
  </si>
  <si>
    <t>HZS1292</t>
  </si>
  <si>
    <t>Hodinová zúčtovací sazba stavební dělník</t>
  </si>
  <si>
    <t>hod</t>
  </si>
  <si>
    <t>512</t>
  </si>
  <si>
    <t>-275066934</t>
  </si>
  <si>
    <t>Hodinové zúčtovací sazby profesí HSV zemní a pomocné práce stavební dělník</t>
  </si>
  <si>
    <t>https://podminky.urs.cz/item/CS_URS_2025_01/HZS1292</t>
  </si>
  <si>
    <t>"práce dle dokumentace neobsažené  v položkách"</t>
  </si>
  <si>
    <t>"stavební výpomoce, dmtž atd."</t>
  </si>
  <si>
    <t>"manipulace se stojkami - premístenování stojek pri provádení sane stropních trámu, dmtž, mtž, odvoz"</t>
  </si>
  <si>
    <t>(7,5*2)*5</t>
  </si>
  <si>
    <t>D.1.2 - Stavebně konstrukční řešení</t>
  </si>
  <si>
    <t>997 - Přesun sutě</t>
  </si>
  <si>
    <t>332122262</t>
  </si>
  <si>
    <t>-271025629</t>
  </si>
  <si>
    <t>0,030*10</t>
  </si>
  <si>
    <t>-997008440</t>
  </si>
  <si>
    <t>680888028</t>
  </si>
  <si>
    <t>977151111</t>
  </si>
  <si>
    <t>Jádrové vrty diamantovými korunkami do stavebních materiálů D do 35 mm</t>
  </si>
  <si>
    <t>-392892789</t>
  </si>
  <si>
    <t>Jádrové vrty diamantovými korunkami do stavebních materiálů (železobetonu, betonu, cihel, obkladů, dlažeb, kamene) průměru do 35 mm</t>
  </si>
  <si>
    <t>https://podminky.urs.cz/item/CS_URS_2025_01/977151111</t>
  </si>
  <si>
    <t>"dle výkresu"</t>
  </si>
  <si>
    <t>(0,19*48)</t>
  </si>
  <si>
    <t>(0,33*15)</t>
  </si>
  <si>
    <t>1891717324</t>
  </si>
  <si>
    <t>767995101</t>
  </si>
  <si>
    <t>Montáž atypických zámečnických konstrukcí hmotnosti do 1 kg</t>
  </si>
  <si>
    <t>kg</t>
  </si>
  <si>
    <t>654872245</t>
  </si>
  <si>
    <t>Montáž ostatních atypických zámečnických konstrukcí hmotnosti do 1 kg</t>
  </si>
  <si>
    <t>https://podminky.urs.cz/item/CS_URS_2025_01/767995101</t>
  </si>
  <si>
    <t>"dle výkazu oceli"</t>
  </si>
  <si>
    <t>"3"14,35</t>
  </si>
  <si>
    <t>"4"8,61</t>
  </si>
  <si>
    <t>"5"4,9</t>
  </si>
  <si>
    <t>"rezerva"79,93</t>
  </si>
  <si>
    <t>107,79*1,1 "Přepočtené koeficientem množství</t>
  </si>
  <si>
    <t>767995102</t>
  </si>
  <si>
    <t>Montáž atypických zámečnických konstrukcí hmotnosti přes 1 do 3 kg</t>
  </si>
  <si>
    <t>1031786844</t>
  </si>
  <si>
    <t>Montáž ostatních atypických zámečnických konstrukcí hmotnosti přes 1 do 3 kg</t>
  </si>
  <si>
    <t>https://podminky.urs.cz/item/CS_URS_2025_01/767995102</t>
  </si>
  <si>
    <t>"7"2,24</t>
  </si>
  <si>
    <t>13611228</t>
  </si>
  <si>
    <t>plech ocelový hladký jakost S235JR tl 10mm tabule</t>
  </si>
  <si>
    <t>830071426</t>
  </si>
  <si>
    <t>"5"0,00490</t>
  </si>
  <si>
    <t>"7"0,00224</t>
  </si>
  <si>
    <t>0,007*1,1 "Přepočtené koeficientem množství</t>
  </si>
  <si>
    <t>31197005</t>
  </si>
  <si>
    <t>tyč závitová Pz 4.6 M14</t>
  </si>
  <si>
    <t>1578675434</t>
  </si>
  <si>
    <t>"3"0,305*48</t>
  </si>
  <si>
    <t>"prořez"0,36</t>
  </si>
  <si>
    <t>31197006</t>
  </si>
  <si>
    <t>tyč závitová Pz 4.6 M16</t>
  </si>
  <si>
    <t>852457367</t>
  </si>
  <si>
    <t>"4"(0,445*15)</t>
  </si>
  <si>
    <t>"prořez"0,325</t>
  </si>
  <si>
    <t>767995115</t>
  </si>
  <si>
    <t>Montáž atypických zámečnických konstrukcí hmotnosti přes 50 do 100 kg</t>
  </si>
  <si>
    <t>-533261194</t>
  </si>
  <si>
    <t>Montáž ostatních atypických zámečnických konstrukcí hmotnosti přes 50 do 100 kg</t>
  </si>
  <si>
    <t>https://podminky.urs.cz/item/CS_URS_2025_01/767995115</t>
  </si>
  <si>
    <t>"1"509,66</t>
  </si>
  <si>
    <t>13010818</t>
  </si>
  <si>
    <t>ocel profilová jakost S235JR (11 375) průřez U (UPN) 120</t>
  </si>
  <si>
    <t>353180194</t>
  </si>
  <si>
    <t>"1"0,50966</t>
  </si>
  <si>
    <t>0,51*1,1 "Přepočtené koeficientem množství</t>
  </si>
  <si>
    <t>767995116</t>
  </si>
  <si>
    <t>Montáž atypických zámečnických konstrukcí hmotnosti přes 100 do 250 kg</t>
  </si>
  <si>
    <t>-1761214164</t>
  </si>
  <si>
    <t>Montáž ostatních atypických zámečnických konstrukcí hmotnosti přes 100 do 250 kg</t>
  </si>
  <si>
    <t>https://podminky.urs.cz/item/CS_URS_2025_01/767995116</t>
  </si>
  <si>
    <t>"2"259,6</t>
  </si>
  <si>
    <t>13010824</t>
  </si>
  <si>
    <t>ocel profilová jakost S235JR (11 375) průřez U (UPN) 180</t>
  </si>
  <si>
    <t>-1598310264</t>
  </si>
  <si>
    <t>"2"0,2596</t>
  </si>
  <si>
    <t>998767122</t>
  </si>
  <si>
    <t>Přesun hmot tonážní pro zámečnické konstrukce ruční v objektech v přes 6 do 12 m</t>
  </si>
  <si>
    <t>-132975134</t>
  </si>
  <si>
    <t>Přesun hmot pro zámečnické konstrukce stanovený z hmotnosti přesunovaného materiálu vodorovná dopravní vzdálenost do 50 m ruční (bez užití mechanizace) v objektech výšky přes 6 do 12 m</t>
  </si>
  <si>
    <t>https://podminky.urs.cz/item/CS_URS_2025_01/998767122</t>
  </si>
  <si>
    <t>1954078696</t>
  </si>
  <si>
    <t>"U120-0,434 m2/m"</t>
  </si>
  <si>
    <t>(4,79*0,434)*8</t>
  </si>
  <si>
    <t>"U180-0,611 m2/m"</t>
  </si>
  <si>
    <t>(5,9*0,611)*2</t>
  </si>
  <si>
    <t>"P10 atd."1</t>
  </si>
  <si>
    <t>-1059858605</t>
  </si>
  <si>
    <t>527248345</t>
  </si>
  <si>
    <t>429345721</t>
  </si>
  <si>
    <t>VON - Vedlejší a ostatní náklady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</si>
  <si>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</si>
  <si>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</si>
  <si>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</si>
  <si>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</si>
  <si>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</si>
  <si>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Zařízení staveniště</t>
  </si>
  <si>
    <t>030001000</t>
  </si>
  <si>
    <t>kpl</t>
  </si>
  <si>
    <t>R-položka</t>
  </si>
  <si>
    <t>1024</t>
  </si>
  <si>
    <t>-1746472659</t>
  </si>
  <si>
    <t>"2,8%"1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</si>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</sst>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85311911" TargetMode="External"/><Relationship Id="rId21" Type="http://schemas.openxmlformats.org/officeDocument/2006/relationships/hyperlink" Target="https://podminky.urs.cz/item/CS_URS_2025_01/985132311" TargetMode="External"/><Relationship Id="rId34" Type="http://schemas.openxmlformats.org/officeDocument/2006/relationships/hyperlink" Target="https://podminky.urs.cz/item/CS_URS_2025_01/985321912" TargetMode="External"/><Relationship Id="rId42" Type="http://schemas.openxmlformats.org/officeDocument/2006/relationships/hyperlink" Target="https://podminky.urs.cz/item/CS_URS_2025_01/998011009" TargetMode="External"/><Relationship Id="rId47" Type="http://schemas.openxmlformats.org/officeDocument/2006/relationships/hyperlink" Target="https://podminky.urs.cz/item/CS_URS_2025_01/766660001" TargetMode="External"/><Relationship Id="rId50" Type="http://schemas.openxmlformats.org/officeDocument/2006/relationships/hyperlink" Target="https://podminky.urs.cz/item/CS_URS_2025_01/766660752" TargetMode="External"/><Relationship Id="rId55" Type="http://schemas.openxmlformats.org/officeDocument/2006/relationships/hyperlink" Target="https://podminky.urs.cz/item/CS_URS_2025_01/998767121" TargetMode="External"/><Relationship Id="rId63" Type="http://schemas.openxmlformats.org/officeDocument/2006/relationships/hyperlink" Target="https://podminky.urs.cz/item/CS_URS_2025_01/784211111" TargetMode="External"/><Relationship Id="rId7" Type="http://schemas.openxmlformats.org/officeDocument/2006/relationships/hyperlink" Target="https://podminky.urs.cz/item/CS_URS_2025_01/946111212" TargetMode="External"/><Relationship Id="rId2" Type="http://schemas.openxmlformats.org/officeDocument/2006/relationships/hyperlink" Target="https://podminky.urs.cz/item/CS_URS_2025_01/611321142" TargetMode="External"/><Relationship Id="rId16" Type="http://schemas.openxmlformats.org/officeDocument/2006/relationships/hyperlink" Target="https://podminky.urs.cz/item/CS_URS_2025_01/985112192" TargetMode="External"/><Relationship Id="rId29" Type="http://schemas.openxmlformats.org/officeDocument/2006/relationships/hyperlink" Target="https://podminky.urs.cz/item/CS_URS_2025_01/985312122" TargetMode="External"/><Relationship Id="rId11" Type="http://schemas.openxmlformats.org/officeDocument/2006/relationships/hyperlink" Target="https://podminky.urs.cz/item/CS_URS_2025_01/968072245" TargetMode="External"/><Relationship Id="rId24" Type="http://schemas.openxmlformats.org/officeDocument/2006/relationships/hyperlink" Target="https://podminky.urs.cz/item/CS_URS_2025_01/985311112" TargetMode="External"/><Relationship Id="rId32" Type="http://schemas.openxmlformats.org/officeDocument/2006/relationships/hyperlink" Target="https://podminky.urs.cz/item/CS_URS_2025_01/985321111" TargetMode="External"/><Relationship Id="rId37" Type="http://schemas.openxmlformats.org/officeDocument/2006/relationships/hyperlink" Target="https://podminky.urs.cz/item/CS_URS_2025_01/985323912" TargetMode="External"/><Relationship Id="rId40" Type="http://schemas.openxmlformats.org/officeDocument/2006/relationships/hyperlink" Target="https://podminky.urs.cz/item/CS_URS_2025_01/997013212" TargetMode="External"/><Relationship Id="rId45" Type="http://schemas.openxmlformats.org/officeDocument/2006/relationships/hyperlink" Target="https://podminky.urs.cz/item/CS_URS_2025_01/998764121" TargetMode="External"/><Relationship Id="rId53" Type="http://schemas.openxmlformats.org/officeDocument/2006/relationships/hyperlink" Target="https://podminky.urs.cz/item/CS_URS_2025_01/998766121" TargetMode="External"/><Relationship Id="rId58" Type="http://schemas.openxmlformats.org/officeDocument/2006/relationships/hyperlink" Target="https://podminky.urs.cz/item/CS_URS_2025_01/783301313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https://podminky.urs.cz/item/CS_URS_2025_01/622525105" TargetMode="External"/><Relationship Id="rId61" Type="http://schemas.openxmlformats.org/officeDocument/2006/relationships/hyperlink" Target="https://podminky.urs.cz/item/CS_URS_2025_01/783317101" TargetMode="External"/><Relationship Id="rId19" Type="http://schemas.openxmlformats.org/officeDocument/2006/relationships/hyperlink" Target="https://podminky.urs.cz/item/CS_URS_2025_01/985131311" TargetMode="External"/><Relationship Id="rId14" Type="http://schemas.openxmlformats.org/officeDocument/2006/relationships/hyperlink" Target="https://podminky.urs.cz/item/CS_URS_2025_01/985112112" TargetMode="External"/><Relationship Id="rId22" Type="http://schemas.openxmlformats.org/officeDocument/2006/relationships/hyperlink" Target="https://podminky.urs.cz/item/CS_URS_2025_01/985139111" TargetMode="External"/><Relationship Id="rId27" Type="http://schemas.openxmlformats.org/officeDocument/2006/relationships/hyperlink" Target="https://podminky.urs.cz/item/CS_URS_2025_01/985311912" TargetMode="External"/><Relationship Id="rId30" Type="http://schemas.openxmlformats.org/officeDocument/2006/relationships/hyperlink" Target="https://podminky.urs.cz/item/CS_URS_2025_01/985312191" TargetMode="External"/><Relationship Id="rId35" Type="http://schemas.openxmlformats.org/officeDocument/2006/relationships/hyperlink" Target="https://podminky.urs.cz/item/CS_URS_2025_01/985323111" TargetMode="External"/><Relationship Id="rId43" Type="http://schemas.openxmlformats.org/officeDocument/2006/relationships/hyperlink" Target="https://podminky.urs.cz/item/CS_URS_2025_01/764002851" TargetMode="External"/><Relationship Id="rId48" Type="http://schemas.openxmlformats.org/officeDocument/2006/relationships/hyperlink" Target="https://podminky.urs.cz/item/CS_URS_2025_01/766660729" TargetMode="External"/><Relationship Id="rId56" Type="http://schemas.openxmlformats.org/officeDocument/2006/relationships/hyperlink" Target="https://podminky.urs.cz/item/CS_URS_2025_01/781674113" TargetMode="External"/><Relationship Id="rId64" Type="http://schemas.openxmlformats.org/officeDocument/2006/relationships/hyperlink" Target="https://podminky.urs.cz/item/CS_URS_2025_01/784211141" TargetMode="External"/><Relationship Id="rId8" Type="http://schemas.openxmlformats.org/officeDocument/2006/relationships/hyperlink" Target="https://podminky.urs.cz/item/CS_URS_2025_01/946111812" TargetMode="External"/><Relationship Id="rId51" Type="http://schemas.openxmlformats.org/officeDocument/2006/relationships/hyperlink" Target="https://podminky.urs.cz/item/CS_URS_2025_01/766691811" TargetMode="External"/><Relationship Id="rId3" Type="http://schemas.openxmlformats.org/officeDocument/2006/relationships/hyperlink" Target="https://podminky.urs.cz/item/CS_URS_2025_01/612131101" TargetMode="External"/><Relationship Id="rId12" Type="http://schemas.openxmlformats.org/officeDocument/2006/relationships/hyperlink" Target="https://podminky.urs.cz/item/CS_URS_2025_01/978011191" TargetMode="External"/><Relationship Id="rId17" Type="http://schemas.openxmlformats.org/officeDocument/2006/relationships/hyperlink" Target="https://podminky.urs.cz/item/CS_URS_2025_01/985112193" TargetMode="External"/><Relationship Id="rId25" Type="http://schemas.openxmlformats.org/officeDocument/2006/relationships/hyperlink" Target="https://podminky.urs.cz/item/CS_URS_2025_01/985311212" TargetMode="External"/><Relationship Id="rId33" Type="http://schemas.openxmlformats.org/officeDocument/2006/relationships/hyperlink" Target="https://podminky.urs.cz/item/CS_URS_2025_01/985321911" TargetMode="External"/><Relationship Id="rId38" Type="http://schemas.openxmlformats.org/officeDocument/2006/relationships/hyperlink" Target="https://podminky.urs.cz/item/CS_URS_2025_01/997006512" TargetMode="External"/><Relationship Id="rId46" Type="http://schemas.openxmlformats.org/officeDocument/2006/relationships/hyperlink" Target="https://podminky.urs.cz/item/CS_URS_2025_01/766622131" TargetMode="External"/><Relationship Id="rId59" Type="http://schemas.openxmlformats.org/officeDocument/2006/relationships/hyperlink" Target="https://podminky.urs.cz/item/CS_URS_2025_01/783314201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s://podminky.urs.cz/item/CS_URS_2025_01/985132211" TargetMode="External"/><Relationship Id="rId41" Type="http://schemas.openxmlformats.org/officeDocument/2006/relationships/hyperlink" Target="https://podminky.urs.cz/item/CS_URS_2025_01/997013631" TargetMode="External"/><Relationship Id="rId54" Type="http://schemas.openxmlformats.org/officeDocument/2006/relationships/hyperlink" Target="https://podminky.urs.cz/item/CS_URS_2025_01/767662110" TargetMode="External"/><Relationship Id="rId62" Type="http://schemas.openxmlformats.org/officeDocument/2006/relationships/hyperlink" Target="https://podminky.urs.cz/item/CS_URS_2025_01/784181121" TargetMode="External"/><Relationship Id="rId1" Type="http://schemas.openxmlformats.org/officeDocument/2006/relationships/hyperlink" Target="https://podminky.urs.cz/item/CS_URS_2025_01/611131101" TargetMode="External"/><Relationship Id="rId6" Type="http://schemas.openxmlformats.org/officeDocument/2006/relationships/hyperlink" Target="https://podminky.urs.cz/item/CS_URS_2025_01/946111112" TargetMode="External"/><Relationship Id="rId15" Type="http://schemas.openxmlformats.org/officeDocument/2006/relationships/hyperlink" Target="https://podminky.urs.cz/item/CS_URS_2025_01/985112122" TargetMode="External"/><Relationship Id="rId23" Type="http://schemas.openxmlformats.org/officeDocument/2006/relationships/hyperlink" Target="https://podminky.urs.cz/item/CS_URS_2025_01/985139112" TargetMode="External"/><Relationship Id="rId28" Type="http://schemas.openxmlformats.org/officeDocument/2006/relationships/hyperlink" Target="https://podminky.urs.cz/item/CS_URS_2025_01/985312112" TargetMode="External"/><Relationship Id="rId36" Type="http://schemas.openxmlformats.org/officeDocument/2006/relationships/hyperlink" Target="https://podminky.urs.cz/item/CS_URS_2025_01/985323911" TargetMode="External"/><Relationship Id="rId49" Type="http://schemas.openxmlformats.org/officeDocument/2006/relationships/hyperlink" Target="https://podminky.urs.cz/item/CS_URS_2025_01/766660751" TargetMode="External"/><Relationship Id="rId57" Type="http://schemas.openxmlformats.org/officeDocument/2006/relationships/hyperlink" Target="https://podminky.urs.cz/item/CS_URS_2025_01/998781121" TargetMode="External"/><Relationship Id="rId10" Type="http://schemas.openxmlformats.org/officeDocument/2006/relationships/hyperlink" Target="https://podminky.urs.cz/item/CS_URS_2025_01/952901221" TargetMode="External"/><Relationship Id="rId31" Type="http://schemas.openxmlformats.org/officeDocument/2006/relationships/hyperlink" Target="https://podminky.urs.cz/item/CS_URS_2025_01/985312192" TargetMode="External"/><Relationship Id="rId44" Type="http://schemas.openxmlformats.org/officeDocument/2006/relationships/hyperlink" Target="https://podminky.urs.cz/item/CS_URS_2025_01/764216603" TargetMode="External"/><Relationship Id="rId52" Type="http://schemas.openxmlformats.org/officeDocument/2006/relationships/hyperlink" Target="https://podminky.urs.cz/item/CS_URS_2025_01/766691914" TargetMode="External"/><Relationship Id="rId60" Type="http://schemas.openxmlformats.org/officeDocument/2006/relationships/hyperlink" Target="https://podminky.urs.cz/item/CS_URS_2025_01/783315101" TargetMode="External"/><Relationship Id="rId65" Type="http://schemas.openxmlformats.org/officeDocument/2006/relationships/hyperlink" Target="https://podminky.urs.cz/item/CS_URS_2025_01/HZS1292" TargetMode="External"/><Relationship Id="rId4" Type="http://schemas.openxmlformats.org/officeDocument/2006/relationships/hyperlink" Target="https://podminky.urs.cz/item/CS_URS_2025_01/612321141" TargetMode="External"/><Relationship Id="rId9" Type="http://schemas.openxmlformats.org/officeDocument/2006/relationships/hyperlink" Target="https://podminky.urs.cz/item/CS_URS_2025_01/949101111" TargetMode="External"/><Relationship Id="rId13" Type="http://schemas.openxmlformats.org/officeDocument/2006/relationships/hyperlink" Target="https://podminky.urs.cz/item/CS_URS_2025_01/978013191" TargetMode="External"/><Relationship Id="rId18" Type="http://schemas.openxmlformats.org/officeDocument/2006/relationships/hyperlink" Target="https://podminky.urs.cz/item/CS_URS_2025_01/985131211" TargetMode="External"/><Relationship Id="rId39" Type="http://schemas.openxmlformats.org/officeDocument/2006/relationships/hyperlink" Target="https://podminky.urs.cz/item/CS_URS_2025_01/99700651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67995102" TargetMode="External"/><Relationship Id="rId13" Type="http://schemas.openxmlformats.org/officeDocument/2006/relationships/hyperlink" Target="https://podminky.urs.cz/item/CS_URS_2025_01/783314201" TargetMode="External"/><Relationship Id="rId3" Type="http://schemas.openxmlformats.org/officeDocument/2006/relationships/hyperlink" Target="https://podminky.urs.cz/item/CS_URS_2025_01/997013212" TargetMode="External"/><Relationship Id="rId7" Type="http://schemas.openxmlformats.org/officeDocument/2006/relationships/hyperlink" Target="https://podminky.urs.cz/item/CS_URS_2025_01/767995101" TargetMode="External"/><Relationship Id="rId12" Type="http://schemas.openxmlformats.org/officeDocument/2006/relationships/hyperlink" Target="https://podminky.urs.cz/item/CS_URS_2025_01/783301313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997006519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podminky.urs.cz/item/CS_URS_2025_01/997006512" TargetMode="External"/><Relationship Id="rId6" Type="http://schemas.openxmlformats.org/officeDocument/2006/relationships/hyperlink" Target="https://podminky.urs.cz/item/CS_URS_2025_01/998011009" TargetMode="External"/><Relationship Id="rId11" Type="http://schemas.openxmlformats.org/officeDocument/2006/relationships/hyperlink" Target="https://podminky.urs.cz/item/CS_URS_2025_01/998767122" TargetMode="External"/><Relationship Id="rId5" Type="http://schemas.openxmlformats.org/officeDocument/2006/relationships/hyperlink" Target="https://podminky.urs.cz/item/CS_URS_2025_01/977151111" TargetMode="External"/><Relationship Id="rId15" Type="http://schemas.openxmlformats.org/officeDocument/2006/relationships/hyperlink" Target="https://podminky.urs.cz/item/CS_URS_2025_01/783317101" TargetMode="External"/><Relationship Id="rId10" Type="http://schemas.openxmlformats.org/officeDocument/2006/relationships/hyperlink" Target="https://podminky.urs.cz/item/CS_URS_2025_01/767995116" TargetMode="External"/><Relationship Id="rId4" Type="http://schemas.openxmlformats.org/officeDocument/2006/relationships/hyperlink" Target="https://podminky.urs.cz/item/CS_URS_2025_01/997013631" TargetMode="External"/><Relationship Id="rId9" Type="http://schemas.openxmlformats.org/officeDocument/2006/relationships/hyperlink" Target="https://podminky.urs.cz/item/CS_URS_2025_01/767995115" TargetMode="External"/><Relationship Id="rId14" Type="http://schemas.openxmlformats.org/officeDocument/2006/relationships/hyperlink" Target="https://podminky.urs.cz/item/CS_URS_2025_01/7833151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5" t="s">
        <v>14</v>
      </c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25"/>
      <c r="AQ5" s="25"/>
      <c r="AR5" s="23"/>
      <c r="BE5" s="342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7" t="s">
        <v>17</v>
      </c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25"/>
      <c r="AQ6" s="25"/>
      <c r="AR6" s="23"/>
      <c r="BE6" s="343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3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43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3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3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3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3"/>
      <c r="BS12" s="20" t="s">
        <v>6</v>
      </c>
    </row>
    <row r="13" spans="1:74" s="1" customFormat="1" ht="12" customHeight="1">
      <c r="B13" s="24"/>
      <c r="C13" s="25"/>
      <c r="D13" s="32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29</v>
      </c>
      <c r="AO13" s="25"/>
      <c r="AP13" s="25"/>
      <c r="AQ13" s="25"/>
      <c r="AR13" s="23"/>
      <c r="BE13" s="343"/>
      <c r="BS13" s="20" t="s">
        <v>6</v>
      </c>
    </row>
    <row r="14" spans="1:74" ht="12.75">
      <c r="B14" s="24"/>
      <c r="C14" s="25"/>
      <c r="D14" s="25"/>
      <c r="E14" s="348" t="s">
        <v>29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2" t="s">
        <v>27</v>
      </c>
      <c r="AL14" s="25"/>
      <c r="AM14" s="25"/>
      <c r="AN14" s="34" t="s">
        <v>29</v>
      </c>
      <c r="AO14" s="25"/>
      <c r="AP14" s="25"/>
      <c r="AQ14" s="25"/>
      <c r="AR14" s="23"/>
      <c r="BE14" s="343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3"/>
      <c r="BS15" s="20" t="s">
        <v>4</v>
      </c>
    </row>
    <row r="16" spans="1:74" s="1" customFormat="1" ht="12" customHeight="1">
      <c r="B16" s="24"/>
      <c r="C16" s="25"/>
      <c r="D16" s="32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3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3"/>
      <c r="BS17" s="20" t="s">
        <v>31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3"/>
      <c r="BS18" s="20" t="s">
        <v>6</v>
      </c>
    </row>
    <row r="19" spans="1:71" s="1" customFormat="1" ht="12" customHeight="1">
      <c r="B19" s="24"/>
      <c r="C19" s="25"/>
      <c r="D19" s="32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3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3"/>
      <c r="BS20" s="20" t="s">
        <v>31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3"/>
    </row>
    <row r="22" spans="1:71" s="1" customFormat="1" ht="12" customHeight="1">
      <c r="B22" s="24"/>
      <c r="C22" s="25"/>
      <c r="D22" s="32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3"/>
    </row>
    <row r="23" spans="1:71" s="1" customFormat="1" ht="47.25" customHeight="1">
      <c r="B23" s="24"/>
      <c r="C23" s="25"/>
      <c r="D23" s="25"/>
      <c r="E23" s="350" t="s">
        <v>34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25"/>
      <c r="AP23" s="25"/>
      <c r="AQ23" s="25"/>
      <c r="AR23" s="23"/>
      <c r="BE23" s="343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3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3"/>
    </row>
    <row r="26" spans="1:71" s="2" customFormat="1" ht="25.9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51">
        <f>ROUND(AG54,2)</f>
        <v>0</v>
      </c>
      <c r="AL26" s="352"/>
      <c r="AM26" s="352"/>
      <c r="AN26" s="352"/>
      <c r="AO26" s="352"/>
      <c r="AP26" s="39"/>
      <c r="AQ26" s="39"/>
      <c r="AR26" s="42"/>
      <c r="BE26" s="343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3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3" t="s">
        <v>36</v>
      </c>
      <c r="M28" s="353"/>
      <c r="N28" s="353"/>
      <c r="O28" s="353"/>
      <c r="P28" s="353"/>
      <c r="Q28" s="39"/>
      <c r="R28" s="39"/>
      <c r="S28" s="39"/>
      <c r="T28" s="39"/>
      <c r="U28" s="39"/>
      <c r="V28" s="39"/>
      <c r="W28" s="353" t="s">
        <v>37</v>
      </c>
      <c r="X28" s="353"/>
      <c r="Y28" s="353"/>
      <c r="Z28" s="353"/>
      <c r="AA28" s="353"/>
      <c r="AB28" s="353"/>
      <c r="AC28" s="353"/>
      <c r="AD28" s="353"/>
      <c r="AE28" s="353"/>
      <c r="AF28" s="39"/>
      <c r="AG28" s="39"/>
      <c r="AH28" s="39"/>
      <c r="AI28" s="39"/>
      <c r="AJ28" s="39"/>
      <c r="AK28" s="353" t="s">
        <v>38</v>
      </c>
      <c r="AL28" s="353"/>
      <c r="AM28" s="353"/>
      <c r="AN28" s="353"/>
      <c r="AO28" s="353"/>
      <c r="AP28" s="39"/>
      <c r="AQ28" s="39"/>
      <c r="AR28" s="42"/>
      <c r="BE28" s="343"/>
    </row>
    <row r="29" spans="1:71" s="3" customFormat="1" ht="14.45" customHeight="1">
      <c r="B29" s="43"/>
      <c r="C29" s="44"/>
      <c r="D29" s="32" t="s">
        <v>39</v>
      </c>
      <c r="E29" s="44"/>
      <c r="F29" s="32" t="s">
        <v>40</v>
      </c>
      <c r="G29" s="44"/>
      <c r="H29" s="44"/>
      <c r="I29" s="44"/>
      <c r="J29" s="44"/>
      <c r="K29" s="44"/>
      <c r="L29" s="356">
        <v>0.21</v>
      </c>
      <c r="M29" s="355"/>
      <c r="N29" s="355"/>
      <c r="O29" s="355"/>
      <c r="P29" s="355"/>
      <c r="Q29" s="44"/>
      <c r="R29" s="44"/>
      <c r="S29" s="44"/>
      <c r="T29" s="44"/>
      <c r="U29" s="44"/>
      <c r="V29" s="44"/>
      <c r="W29" s="354">
        <f>ROUND(AZ54, 2)</f>
        <v>0</v>
      </c>
      <c r="X29" s="355"/>
      <c r="Y29" s="355"/>
      <c r="Z29" s="355"/>
      <c r="AA29" s="355"/>
      <c r="AB29" s="355"/>
      <c r="AC29" s="355"/>
      <c r="AD29" s="355"/>
      <c r="AE29" s="355"/>
      <c r="AF29" s="44"/>
      <c r="AG29" s="44"/>
      <c r="AH29" s="44"/>
      <c r="AI29" s="44"/>
      <c r="AJ29" s="44"/>
      <c r="AK29" s="354">
        <f>ROUND(AV54, 2)</f>
        <v>0</v>
      </c>
      <c r="AL29" s="355"/>
      <c r="AM29" s="355"/>
      <c r="AN29" s="355"/>
      <c r="AO29" s="355"/>
      <c r="AP29" s="44"/>
      <c r="AQ29" s="44"/>
      <c r="AR29" s="45"/>
      <c r="BE29" s="344"/>
    </row>
    <row r="30" spans="1:71" s="3" customFormat="1" ht="14.45" customHeight="1">
      <c r="B30" s="43"/>
      <c r="C30" s="44"/>
      <c r="D30" s="44"/>
      <c r="E30" s="44"/>
      <c r="F30" s="32" t="s">
        <v>41</v>
      </c>
      <c r="G30" s="44"/>
      <c r="H30" s="44"/>
      <c r="I30" s="44"/>
      <c r="J30" s="44"/>
      <c r="K30" s="44"/>
      <c r="L30" s="356">
        <v>0.12</v>
      </c>
      <c r="M30" s="355"/>
      <c r="N30" s="355"/>
      <c r="O30" s="355"/>
      <c r="P30" s="355"/>
      <c r="Q30" s="44"/>
      <c r="R30" s="44"/>
      <c r="S30" s="44"/>
      <c r="T30" s="44"/>
      <c r="U30" s="44"/>
      <c r="V30" s="44"/>
      <c r="W30" s="354">
        <f>ROUND(BA54, 2)</f>
        <v>0</v>
      </c>
      <c r="X30" s="355"/>
      <c r="Y30" s="355"/>
      <c r="Z30" s="355"/>
      <c r="AA30" s="355"/>
      <c r="AB30" s="355"/>
      <c r="AC30" s="355"/>
      <c r="AD30" s="355"/>
      <c r="AE30" s="355"/>
      <c r="AF30" s="44"/>
      <c r="AG30" s="44"/>
      <c r="AH30" s="44"/>
      <c r="AI30" s="44"/>
      <c r="AJ30" s="44"/>
      <c r="AK30" s="354">
        <f>ROUND(AW54, 2)</f>
        <v>0</v>
      </c>
      <c r="AL30" s="355"/>
      <c r="AM30" s="355"/>
      <c r="AN30" s="355"/>
      <c r="AO30" s="355"/>
      <c r="AP30" s="44"/>
      <c r="AQ30" s="44"/>
      <c r="AR30" s="45"/>
      <c r="BE30" s="344"/>
    </row>
    <row r="31" spans="1:71" s="3" customFormat="1" ht="14.45" hidden="1" customHeight="1">
      <c r="B31" s="43"/>
      <c r="C31" s="44"/>
      <c r="D31" s="44"/>
      <c r="E31" s="44"/>
      <c r="F31" s="32" t="s">
        <v>42</v>
      </c>
      <c r="G31" s="44"/>
      <c r="H31" s="44"/>
      <c r="I31" s="44"/>
      <c r="J31" s="44"/>
      <c r="K31" s="44"/>
      <c r="L31" s="356">
        <v>0.21</v>
      </c>
      <c r="M31" s="355"/>
      <c r="N31" s="355"/>
      <c r="O31" s="355"/>
      <c r="P31" s="355"/>
      <c r="Q31" s="44"/>
      <c r="R31" s="44"/>
      <c r="S31" s="44"/>
      <c r="T31" s="44"/>
      <c r="U31" s="44"/>
      <c r="V31" s="44"/>
      <c r="W31" s="354">
        <f>ROUND(BB54, 2)</f>
        <v>0</v>
      </c>
      <c r="X31" s="355"/>
      <c r="Y31" s="355"/>
      <c r="Z31" s="355"/>
      <c r="AA31" s="355"/>
      <c r="AB31" s="355"/>
      <c r="AC31" s="355"/>
      <c r="AD31" s="355"/>
      <c r="AE31" s="355"/>
      <c r="AF31" s="44"/>
      <c r="AG31" s="44"/>
      <c r="AH31" s="44"/>
      <c r="AI31" s="44"/>
      <c r="AJ31" s="44"/>
      <c r="AK31" s="354">
        <v>0</v>
      </c>
      <c r="AL31" s="355"/>
      <c r="AM31" s="355"/>
      <c r="AN31" s="355"/>
      <c r="AO31" s="355"/>
      <c r="AP31" s="44"/>
      <c r="AQ31" s="44"/>
      <c r="AR31" s="45"/>
      <c r="BE31" s="344"/>
    </row>
    <row r="32" spans="1:71" s="3" customFormat="1" ht="14.45" hidden="1" customHeight="1">
      <c r="B32" s="43"/>
      <c r="C32" s="44"/>
      <c r="D32" s="44"/>
      <c r="E32" s="44"/>
      <c r="F32" s="32" t="s">
        <v>43</v>
      </c>
      <c r="G32" s="44"/>
      <c r="H32" s="44"/>
      <c r="I32" s="44"/>
      <c r="J32" s="44"/>
      <c r="K32" s="44"/>
      <c r="L32" s="356">
        <v>0.12</v>
      </c>
      <c r="M32" s="355"/>
      <c r="N32" s="355"/>
      <c r="O32" s="355"/>
      <c r="P32" s="355"/>
      <c r="Q32" s="44"/>
      <c r="R32" s="44"/>
      <c r="S32" s="44"/>
      <c r="T32" s="44"/>
      <c r="U32" s="44"/>
      <c r="V32" s="44"/>
      <c r="W32" s="354">
        <f>ROUND(BC54, 2)</f>
        <v>0</v>
      </c>
      <c r="X32" s="355"/>
      <c r="Y32" s="355"/>
      <c r="Z32" s="355"/>
      <c r="AA32" s="355"/>
      <c r="AB32" s="355"/>
      <c r="AC32" s="355"/>
      <c r="AD32" s="355"/>
      <c r="AE32" s="355"/>
      <c r="AF32" s="44"/>
      <c r="AG32" s="44"/>
      <c r="AH32" s="44"/>
      <c r="AI32" s="44"/>
      <c r="AJ32" s="44"/>
      <c r="AK32" s="354">
        <v>0</v>
      </c>
      <c r="AL32" s="355"/>
      <c r="AM32" s="355"/>
      <c r="AN32" s="355"/>
      <c r="AO32" s="355"/>
      <c r="AP32" s="44"/>
      <c r="AQ32" s="44"/>
      <c r="AR32" s="45"/>
      <c r="BE32" s="344"/>
    </row>
    <row r="33" spans="1:57" s="3" customFormat="1" ht="14.45" hidden="1" customHeight="1">
      <c r="B33" s="43"/>
      <c r="C33" s="44"/>
      <c r="D33" s="44"/>
      <c r="E33" s="44"/>
      <c r="F33" s="32" t="s">
        <v>44</v>
      </c>
      <c r="G33" s="44"/>
      <c r="H33" s="44"/>
      <c r="I33" s="44"/>
      <c r="J33" s="44"/>
      <c r="K33" s="44"/>
      <c r="L33" s="356">
        <v>0</v>
      </c>
      <c r="M33" s="355"/>
      <c r="N33" s="355"/>
      <c r="O33" s="355"/>
      <c r="P33" s="355"/>
      <c r="Q33" s="44"/>
      <c r="R33" s="44"/>
      <c r="S33" s="44"/>
      <c r="T33" s="44"/>
      <c r="U33" s="44"/>
      <c r="V33" s="44"/>
      <c r="W33" s="354">
        <f>ROUND(BD54, 2)</f>
        <v>0</v>
      </c>
      <c r="X33" s="355"/>
      <c r="Y33" s="355"/>
      <c r="Z33" s="355"/>
      <c r="AA33" s="355"/>
      <c r="AB33" s="355"/>
      <c r="AC33" s="355"/>
      <c r="AD33" s="355"/>
      <c r="AE33" s="355"/>
      <c r="AF33" s="44"/>
      <c r="AG33" s="44"/>
      <c r="AH33" s="44"/>
      <c r="AI33" s="44"/>
      <c r="AJ33" s="44"/>
      <c r="AK33" s="354">
        <v>0</v>
      </c>
      <c r="AL33" s="355"/>
      <c r="AM33" s="355"/>
      <c r="AN33" s="355"/>
      <c r="AO33" s="355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45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46</v>
      </c>
      <c r="U35" s="48"/>
      <c r="V35" s="48"/>
      <c r="W35" s="48"/>
      <c r="X35" s="357" t="s">
        <v>47</v>
      </c>
      <c r="Y35" s="358"/>
      <c r="Z35" s="358"/>
      <c r="AA35" s="358"/>
      <c r="AB35" s="358"/>
      <c r="AC35" s="48"/>
      <c r="AD35" s="48"/>
      <c r="AE35" s="48"/>
      <c r="AF35" s="48"/>
      <c r="AG35" s="48"/>
      <c r="AH35" s="48"/>
      <c r="AI35" s="48"/>
      <c r="AJ35" s="48"/>
      <c r="AK35" s="359">
        <f>SUM(AK26:AK33)</f>
        <v>0</v>
      </c>
      <c r="AL35" s="358"/>
      <c r="AM35" s="358"/>
      <c r="AN35" s="358"/>
      <c r="AO35" s="360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STRECHA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61" t="str">
        <f>K6</f>
        <v>DPS STRECHA PRO FVE, HAVÍŘOV</v>
      </c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2"/>
      <c r="AL45" s="362"/>
      <c r="AM45" s="362"/>
      <c r="AN45" s="362"/>
      <c r="AO45" s="362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3" t="str">
        <f>IF(AN8= "","",AN8)</f>
        <v>14. 2. 2025</v>
      </c>
      <c r="AN47" s="363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30</v>
      </c>
      <c r="AJ49" s="39"/>
      <c r="AK49" s="39"/>
      <c r="AL49" s="39"/>
      <c r="AM49" s="364" t="str">
        <f>IF(E17="","",E17)</f>
        <v xml:space="preserve"> </v>
      </c>
      <c r="AN49" s="365"/>
      <c r="AO49" s="365"/>
      <c r="AP49" s="365"/>
      <c r="AQ49" s="39"/>
      <c r="AR49" s="42"/>
      <c r="AS49" s="366" t="s">
        <v>49</v>
      </c>
      <c r="AT49" s="367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28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32</v>
      </c>
      <c r="AJ50" s="39"/>
      <c r="AK50" s="39"/>
      <c r="AL50" s="39"/>
      <c r="AM50" s="364" t="str">
        <f>IF(E20="","",E20)</f>
        <v xml:space="preserve"> </v>
      </c>
      <c r="AN50" s="365"/>
      <c r="AO50" s="365"/>
      <c r="AP50" s="365"/>
      <c r="AQ50" s="39"/>
      <c r="AR50" s="42"/>
      <c r="AS50" s="368"/>
      <c r="AT50" s="369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70"/>
      <c r="AT51" s="371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72" t="s">
        <v>50</v>
      </c>
      <c r="D52" s="373"/>
      <c r="E52" s="373"/>
      <c r="F52" s="373"/>
      <c r="G52" s="373"/>
      <c r="H52" s="69"/>
      <c r="I52" s="374" t="s">
        <v>51</v>
      </c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5" t="s">
        <v>52</v>
      </c>
      <c r="AH52" s="373"/>
      <c r="AI52" s="373"/>
      <c r="AJ52" s="373"/>
      <c r="AK52" s="373"/>
      <c r="AL52" s="373"/>
      <c r="AM52" s="373"/>
      <c r="AN52" s="374" t="s">
        <v>53</v>
      </c>
      <c r="AO52" s="373"/>
      <c r="AP52" s="373"/>
      <c r="AQ52" s="70" t="s">
        <v>54</v>
      </c>
      <c r="AR52" s="42"/>
      <c r="AS52" s="71" t="s">
        <v>55</v>
      </c>
      <c r="AT52" s="72" t="s">
        <v>56</v>
      </c>
      <c r="AU52" s="72" t="s">
        <v>57</v>
      </c>
      <c r="AV52" s="72" t="s">
        <v>58</v>
      </c>
      <c r="AW52" s="72" t="s">
        <v>59</v>
      </c>
      <c r="AX52" s="72" t="s">
        <v>60</v>
      </c>
      <c r="AY52" s="72" t="s">
        <v>61</v>
      </c>
      <c r="AZ52" s="72" t="s">
        <v>62</v>
      </c>
      <c r="BA52" s="72" t="s">
        <v>63</v>
      </c>
      <c r="BB52" s="72" t="s">
        <v>64</v>
      </c>
      <c r="BC52" s="72" t="s">
        <v>65</v>
      </c>
      <c r="BD52" s="73" t="s">
        <v>66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67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9">
        <f>ROUND(SUM(AG55:AG57),2)</f>
        <v>0</v>
      </c>
      <c r="AH54" s="379"/>
      <c r="AI54" s="379"/>
      <c r="AJ54" s="379"/>
      <c r="AK54" s="379"/>
      <c r="AL54" s="379"/>
      <c r="AM54" s="379"/>
      <c r="AN54" s="380">
        <f>SUM(AG54,AT54)</f>
        <v>0</v>
      </c>
      <c r="AO54" s="380"/>
      <c r="AP54" s="380"/>
      <c r="AQ54" s="81" t="s">
        <v>19</v>
      </c>
      <c r="AR54" s="82"/>
      <c r="AS54" s="83">
        <f>ROUND(SUM(AS55:AS57),2)</f>
        <v>0</v>
      </c>
      <c r="AT54" s="84">
        <f>ROUND(SUM(AV54:AW54),2)</f>
        <v>0</v>
      </c>
      <c r="AU54" s="85">
        <f>ROUND(SUM(AU55:AU57),5)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ROUND(SUM(AZ55:AZ57),2)</f>
        <v>0</v>
      </c>
      <c r="BA54" s="84">
        <f>ROUND(SUM(BA55:BA57),2)</f>
        <v>0</v>
      </c>
      <c r="BB54" s="84">
        <f>ROUND(SUM(BB55:BB57),2)</f>
        <v>0</v>
      </c>
      <c r="BC54" s="84">
        <f>ROUND(SUM(BC55:BC57),2)</f>
        <v>0</v>
      </c>
      <c r="BD54" s="86">
        <f>ROUND(SUM(BD55:BD57),2)</f>
        <v>0</v>
      </c>
      <c r="BS54" s="87" t="s">
        <v>68</v>
      </c>
      <c r="BT54" s="87" t="s">
        <v>69</v>
      </c>
      <c r="BU54" s="88" t="s">
        <v>70</v>
      </c>
      <c r="BV54" s="87" t="s">
        <v>71</v>
      </c>
      <c r="BW54" s="87" t="s">
        <v>5</v>
      </c>
      <c r="BX54" s="87" t="s">
        <v>72</v>
      </c>
      <c r="CL54" s="87" t="s">
        <v>19</v>
      </c>
    </row>
    <row r="55" spans="1:91" s="7" customFormat="1" ht="16.5" customHeight="1">
      <c r="A55" s="89" t="s">
        <v>73</v>
      </c>
      <c r="B55" s="90"/>
      <c r="C55" s="91"/>
      <c r="D55" s="378" t="s">
        <v>74</v>
      </c>
      <c r="E55" s="378"/>
      <c r="F55" s="378"/>
      <c r="G55" s="378"/>
      <c r="H55" s="378"/>
      <c r="I55" s="92"/>
      <c r="J55" s="378" t="s">
        <v>75</v>
      </c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6">
        <f>'D.1.1 - Architektonicko s...'!J30</f>
        <v>0</v>
      </c>
      <c r="AH55" s="377"/>
      <c r="AI55" s="377"/>
      <c r="AJ55" s="377"/>
      <c r="AK55" s="377"/>
      <c r="AL55" s="377"/>
      <c r="AM55" s="377"/>
      <c r="AN55" s="376">
        <f>SUM(AG55,AT55)</f>
        <v>0</v>
      </c>
      <c r="AO55" s="377"/>
      <c r="AP55" s="377"/>
      <c r="AQ55" s="93" t="s">
        <v>76</v>
      </c>
      <c r="AR55" s="94"/>
      <c r="AS55" s="95">
        <v>0</v>
      </c>
      <c r="AT55" s="96">
        <f>ROUND(SUM(AV55:AW55),2)</f>
        <v>0</v>
      </c>
      <c r="AU55" s="97">
        <f>'D.1.1 - Architektonicko s...'!P99</f>
        <v>0</v>
      </c>
      <c r="AV55" s="96">
        <f>'D.1.1 - Architektonicko s...'!J33</f>
        <v>0</v>
      </c>
      <c r="AW55" s="96">
        <f>'D.1.1 - Architektonicko s...'!J34</f>
        <v>0</v>
      </c>
      <c r="AX55" s="96">
        <f>'D.1.1 - Architektonicko s...'!J35</f>
        <v>0</v>
      </c>
      <c r="AY55" s="96">
        <f>'D.1.1 - Architektonicko s...'!J36</f>
        <v>0</v>
      </c>
      <c r="AZ55" s="96">
        <f>'D.1.1 - Architektonicko s...'!F33</f>
        <v>0</v>
      </c>
      <c r="BA55" s="96">
        <f>'D.1.1 - Architektonicko s...'!F34</f>
        <v>0</v>
      </c>
      <c r="BB55" s="96">
        <f>'D.1.1 - Architektonicko s...'!F35</f>
        <v>0</v>
      </c>
      <c r="BC55" s="96">
        <f>'D.1.1 - Architektonicko s...'!F36</f>
        <v>0</v>
      </c>
      <c r="BD55" s="98">
        <f>'D.1.1 - Architektonicko s...'!F37</f>
        <v>0</v>
      </c>
      <c r="BT55" s="99" t="s">
        <v>77</v>
      </c>
      <c r="BV55" s="99" t="s">
        <v>71</v>
      </c>
      <c r="BW55" s="99" t="s">
        <v>78</v>
      </c>
      <c r="BX55" s="99" t="s">
        <v>5</v>
      </c>
      <c r="CL55" s="99" t="s">
        <v>19</v>
      </c>
      <c r="CM55" s="99" t="s">
        <v>79</v>
      </c>
    </row>
    <row r="56" spans="1:91" s="7" customFormat="1" ht="16.5" customHeight="1">
      <c r="A56" s="89" t="s">
        <v>73</v>
      </c>
      <c r="B56" s="90"/>
      <c r="C56" s="91"/>
      <c r="D56" s="378" t="s">
        <v>80</v>
      </c>
      <c r="E56" s="378"/>
      <c r="F56" s="378"/>
      <c r="G56" s="378"/>
      <c r="H56" s="378"/>
      <c r="I56" s="92"/>
      <c r="J56" s="378" t="s">
        <v>81</v>
      </c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6">
        <f>'D.1.2 - Stavebně konstruk...'!J30</f>
        <v>0</v>
      </c>
      <c r="AH56" s="377"/>
      <c r="AI56" s="377"/>
      <c r="AJ56" s="377"/>
      <c r="AK56" s="377"/>
      <c r="AL56" s="377"/>
      <c r="AM56" s="377"/>
      <c r="AN56" s="376">
        <f>SUM(AG56,AT56)</f>
        <v>0</v>
      </c>
      <c r="AO56" s="377"/>
      <c r="AP56" s="377"/>
      <c r="AQ56" s="93" t="s">
        <v>76</v>
      </c>
      <c r="AR56" s="94"/>
      <c r="AS56" s="95">
        <v>0</v>
      </c>
      <c r="AT56" s="96">
        <f>ROUND(SUM(AV56:AW56),2)</f>
        <v>0</v>
      </c>
      <c r="AU56" s="97">
        <f>'D.1.2 - Stavebně konstruk...'!P87</f>
        <v>0</v>
      </c>
      <c r="AV56" s="96">
        <f>'D.1.2 - Stavebně konstruk...'!J33</f>
        <v>0</v>
      </c>
      <c r="AW56" s="96">
        <f>'D.1.2 - Stavebně konstruk...'!J34</f>
        <v>0</v>
      </c>
      <c r="AX56" s="96">
        <f>'D.1.2 - Stavebně konstruk...'!J35</f>
        <v>0</v>
      </c>
      <c r="AY56" s="96">
        <f>'D.1.2 - Stavebně konstruk...'!J36</f>
        <v>0</v>
      </c>
      <c r="AZ56" s="96">
        <f>'D.1.2 - Stavebně konstruk...'!F33</f>
        <v>0</v>
      </c>
      <c r="BA56" s="96">
        <f>'D.1.2 - Stavebně konstruk...'!F34</f>
        <v>0</v>
      </c>
      <c r="BB56" s="96">
        <f>'D.1.2 - Stavebně konstruk...'!F35</f>
        <v>0</v>
      </c>
      <c r="BC56" s="96">
        <f>'D.1.2 - Stavebně konstruk...'!F36</f>
        <v>0</v>
      </c>
      <c r="BD56" s="98">
        <f>'D.1.2 - Stavebně konstruk...'!F37</f>
        <v>0</v>
      </c>
      <c r="BT56" s="99" t="s">
        <v>77</v>
      </c>
      <c r="BV56" s="99" t="s">
        <v>71</v>
      </c>
      <c r="BW56" s="99" t="s">
        <v>82</v>
      </c>
      <c r="BX56" s="99" t="s">
        <v>5</v>
      </c>
      <c r="CL56" s="99" t="s">
        <v>19</v>
      </c>
      <c r="CM56" s="99" t="s">
        <v>79</v>
      </c>
    </row>
    <row r="57" spans="1:91" s="7" customFormat="1" ht="16.5" customHeight="1">
      <c r="A57" s="89" t="s">
        <v>73</v>
      </c>
      <c r="B57" s="90"/>
      <c r="C57" s="91"/>
      <c r="D57" s="378" t="s">
        <v>83</v>
      </c>
      <c r="E57" s="378"/>
      <c r="F57" s="378"/>
      <c r="G57" s="378"/>
      <c r="H57" s="378"/>
      <c r="I57" s="92"/>
      <c r="J57" s="378" t="s">
        <v>84</v>
      </c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6">
        <f>'VON - Vedlejší a ostatní ...'!J30</f>
        <v>0</v>
      </c>
      <c r="AH57" s="377"/>
      <c r="AI57" s="377"/>
      <c r="AJ57" s="377"/>
      <c r="AK57" s="377"/>
      <c r="AL57" s="377"/>
      <c r="AM57" s="377"/>
      <c r="AN57" s="376">
        <f>SUM(AG57,AT57)</f>
        <v>0</v>
      </c>
      <c r="AO57" s="377"/>
      <c r="AP57" s="377"/>
      <c r="AQ57" s="93" t="s">
        <v>83</v>
      </c>
      <c r="AR57" s="94"/>
      <c r="AS57" s="100">
        <v>0</v>
      </c>
      <c r="AT57" s="101">
        <f>ROUND(SUM(AV57:AW57),2)</f>
        <v>0</v>
      </c>
      <c r="AU57" s="102">
        <f>'VON - Vedlejší a ostatní ...'!P81</f>
        <v>0</v>
      </c>
      <c r="AV57" s="101">
        <f>'VON - Vedlejší a ostatní ...'!J33</f>
        <v>0</v>
      </c>
      <c r="AW57" s="101">
        <f>'VON - Vedlejší a ostatní ...'!J34</f>
        <v>0</v>
      </c>
      <c r="AX57" s="101">
        <f>'VON - Vedlejší a ostatní ...'!J35</f>
        <v>0</v>
      </c>
      <c r="AY57" s="101">
        <f>'VON - Vedlejší a ostatní ...'!J36</f>
        <v>0</v>
      </c>
      <c r="AZ57" s="101">
        <f>'VON - Vedlejší a ostatní ...'!F33</f>
        <v>0</v>
      </c>
      <c r="BA57" s="101">
        <f>'VON - Vedlejší a ostatní ...'!F34</f>
        <v>0</v>
      </c>
      <c r="BB57" s="101">
        <f>'VON - Vedlejší a ostatní ...'!F35</f>
        <v>0</v>
      </c>
      <c r="BC57" s="101">
        <f>'VON - Vedlejší a ostatní ...'!F36</f>
        <v>0</v>
      </c>
      <c r="BD57" s="103">
        <f>'VON - Vedlejší a ostatní ...'!F37</f>
        <v>0</v>
      </c>
      <c r="BT57" s="99" t="s">
        <v>77</v>
      </c>
      <c r="BV57" s="99" t="s">
        <v>71</v>
      </c>
      <c r="BW57" s="99" t="s">
        <v>85</v>
      </c>
      <c r="BX57" s="99" t="s">
        <v>5</v>
      </c>
      <c r="CL57" s="99" t="s">
        <v>19</v>
      </c>
      <c r="CM57" s="99" t="s">
        <v>79</v>
      </c>
    </row>
    <row r="58" spans="1:91" s="2" customFormat="1" ht="30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91" s="2" customFormat="1" ht="6.95" customHeight="1">
      <c r="A59" s="37"/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42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</sheetData>
  <sheetProtection algorithmName="SHA-512" hashValue="BoJeOXqxQUwYtmO4pXMNXKlSCv8tdfYoaJyiBaXhLh3AdHDC9G9QhunuzksYT7FRKnMwishajrncyj/9ZZNKpA==" saltValue="sh75GOJDhOjvcjBoqFRY5EEPq2vIJdVEg5vKKZJCjoF7tm3ZXO8K7rEFm1/TdXP6x93QbvOBacCCzeuoEA52s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1 - Architektonicko s...'!C2" display="/"/>
    <hyperlink ref="A56" location="'D.1.2 - Stavebně konstruk...'!C2" display="/"/>
    <hyperlink ref="A57" location="'VON - Vedlejší a ostatní ...'!C2" display="/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4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0" t="s">
        <v>78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79</v>
      </c>
    </row>
    <row r="4" spans="1:46" s="1" customFormat="1" ht="24.95" customHeight="1">
      <c r="B4" s="23"/>
      <c r="D4" s="106" t="s">
        <v>86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2" t="str">
        <f>'Rekapitulace stavby'!K6</f>
        <v>DPS STRECHA PRO FVE, HAVÍŘOV</v>
      </c>
      <c r="F7" s="383"/>
      <c r="G7" s="383"/>
      <c r="H7" s="383"/>
      <c r="L7" s="23"/>
    </row>
    <row r="8" spans="1:46" s="2" customFormat="1" ht="12" customHeight="1">
      <c r="A8" s="37"/>
      <c r="B8" s="42"/>
      <c r="C8" s="37"/>
      <c r="D8" s="108" t="s">
        <v>87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4" t="s">
        <v>88</v>
      </c>
      <c r="F9" s="385"/>
      <c r="G9" s="385"/>
      <c r="H9" s="385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14. 2. 2025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22</v>
      </c>
      <c r="F15" s="37"/>
      <c r="G15" s="37"/>
      <c r="H15" s="37"/>
      <c r="I15" s="108" t="s">
        <v>27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6" t="str">
        <f>'Rekapitulace stavby'!E14</f>
        <v>Vyplň údaj</v>
      </c>
      <c r="F18" s="387"/>
      <c r="G18" s="387"/>
      <c r="H18" s="387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22</v>
      </c>
      <c r="F21" s="37"/>
      <c r="G21" s="37"/>
      <c r="H21" s="37"/>
      <c r="I21" s="108" t="s">
        <v>27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32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22</v>
      </c>
      <c r="F24" s="37"/>
      <c r="G24" s="37"/>
      <c r="H24" s="37"/>
      <c r="I24" s="108" t="s">
        <v>27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33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8" t="s">
        <v>19</v>
      </c>
      <c r="F27" s="388"/>
      <c r="G27" s="388"/>
      <c r="H27" s="388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35</v>
      </c>
      <c r="E30" s="37"/>
      <c r="F30" s="37"/>
      <c r="G30" s="37"/>
      <c r="H30" s="37"/>
      <c r="I30" s="37"/>
      <c r="J30" s="117">
        <f>ROUND(J99,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37</v>
      </c>
      <c r="G32" s="37"/>
      <c r="H32" s="37"/>
      <c r="I32" s="118" t="s">
        <v>36</v>
      </c>
      <c r="J32" s="118" t="s">
        <v>38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39</v>
      </c>
      <c r="E33" s="108" t="s">
        <v>40</v>
      </c>
      <c r="F33" s="120">
        <f>ROUND((SUM(BE99:BE746)),  2)</f>
        <v>0</v>
      </c>
      <c r="G33" s="37"/>
      <c r="H33" s="37"/>
      <c r="I33" s="121">
        <v>0.21</v>
      </c>
      <c r="J33" s="120">
        <f>ROUND(((SUM(BE99:BE746))*I33),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41</v>
      </c>
      <c r="F34" s="120">
        <f>ROUND((SUM(BF99:BF746)),  2)</f>
        <v>0</v>
      </c>
      <c r="G34" s="37"/>
      <c r="H34" s="37"/>
      <c r="I34" s="121">
        <v>0.12</v>
      </c>
      <c r="J34" s="120">
        <f>ROUND(((SUM(BF99:BF746))*I34),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42</v>
      </c>
      <c r="F35" s="120">
        <f>ROUND((SUM(BG99:BG746)),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43</v>
      </c>
      <c r="F36" s="120">
        <f>ROUND((SUM(BH99:BH746)),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44</v>
      </c>
      <c r="F37" s="120">
        <f>ROUND((SUM(BI99:BI746)),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DPS STRECHA PRO FVE, HAVÍŘOV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1" t="str">
        <f>E9</f>
        <v>D.1.1 - Architektonicko stavebni řešení</v>
      </c>
      <c r="F50" s="391"/>
      <c r="G50" s="391"/>
      <c r="H50" s="391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14. 2. 2025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 xml:space="preserve"> 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32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90</v>
      </c>
      <c r="D57" s="134"/>
      <c r="E57" s="134"/>
      <c r="F57" s="134"/>
      <c r="G57" s="134"/>
      <c r="H57" s="134"/>
      <c r="I57" s="134"/>
      <c r="J57" s="135" t="s">
        <v>91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67</v>
      </c>
      <c r="D59" s="39"/>
      <c r="E59" s="39"/>
      <c r="F59" s="39"/>
      <c r="G59" s="39"/>
      <c r="H59" s="39"/>
      <c r="I59" s="39"/>
      <c r="J59" s="80">
        <f>J99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92</v>
      </c>
    </row>
    <row r="60" spans="1:47" s="9" customFormat="1" ht="24.95" customHeight="1">
      <c r="B60" s="137"/>
      <c r="C60" s="138"/>
      <c r="D60" s="139" t="s">
        <v>93</v>
      </c>
      <c r="E60" s="140"/>
      <c r="F60" s="140"/>
      <c r="G60" s="140"/>
      <c r="H60" s="140"/>
      <c r="I60" s="140"/>
      <c r="J60" s="141">
        <f>J100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94</v>
      </c>
      <c r="E61" s="146"/>
      <c r="F61" s="146"/>
      <c r="G61" s="146"/>
      <c r="H61" s="146"/>
      <c r="I61" s="146"/>
      <c r="J61" s="147">
        <f>J101</f>
        <v>0</v>
      </c>
      <c r="K61" s="144"/>
      <c r="L61" s="148"/>
    </row>
    <row r="62" spans="1:47" s="10" customFormat="1" ht="14.85" customHeight="1">
      <c r="B62" s="143"/>
      <c r="C62" s="144"/>
      <c r="D62" s="145" t="s">
        <v>95</v>
      </c>
      <c r="E62" s="146"/>
      <c r="F62" s="146"/>
      <c r="G62" s="146"/>
      <c r="H62" s="146"/>
      <c r="I62" s="146"/>
      <c r="J62" s="147">
        <f>J102</f>
        <v>0</v>
      </c>
      <c r="K62" s="144"/>
      <c r="L62" s="148"/>
    </row>
    <row r="63" spans="1:47" s="10" customFormat="1" ht="14.85" customHeight="1">
      <c r="B63" s="143"/>
      <c r="C63" s="144"/>
      <c r="D63" s="145" t="s">
        <v>96</v>
      </c>
      <c r="E63" s="146"/>
      <c r="F63" s="146"/>
      <c r="G63" s="146"/>
      <c r="H63" s="146"/>
      <c r="I63" s="146"/>
      <c r="J63" s="147">
        <f>J143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97</v>
      </c>
      <c r="E64" s="146"/>
      <c r="F64" s="146"/>
      <c r="G64" s="146"/>
      <c r="H64" s="146"/>
      <c r="I64" s="146"/>
      <c r="J64" s="147">
        <f>J149</f>
        <v>0</v>
      </c>
      <c r="K64" s="144"/>
      <c r="L64" s="148"/>
    </row>
    <row r="65" spans="1:31" s="10" customFormat="1" ht="14.85" customHeight="1">
      <c r="B65" s="143"/>
      <c r="C65" s="144"/>
      <c r="D65" s="145" t="s">
        <v>98</v>
      </c>
      <c r="E65" s="146"/>
      <c r="F65" s="146"/>
      <c r="G65" s="146"/>
      <c r="H65" s="146"/>
      <c r="I65" s="146"/>
      <c r="J65" s="147">
        <f>J150</f>
        <v>0</v>
      </c>
      <c r="K65" s="144"/>
      <c r="L65" s="148"/>
    </row>
    <row r="66" spans="1:31" s="10" customFormat="1" ht="14.85" customHeight="1">
      <c r="B66" s="143"/>
      <c r="C66" s="144"/>
      <c r="D66" s="145" t="s">
        <v>99</v>
      </c>
      <c r="E66" s="146"/>
      <c r="F66" s="146"/>
      <c r="G66" s="146"/>
      <c r="H66" s="146"/>
      <c r="I66" s="146"/>
      <c r="J66" s="147">
        <f>J168</f>
        <v>0</v>
      </c>
      <c r="K66" s="144"/>
      <c r="L66" s="148"/>
    </row>
    <row r="67" spans="1:31" s="10" customFormat="1" ht="14.85" customHeight="1">
      <c r="B67" s="143"/>
      <c r="C67" s="144"/>
      <c r="D67" s="145" t="s">
        <v>100</v>
      </c>
      <c r="E67" s="146"/>
      <c r="F67" s="146"/>
      <c r="G67" s="146"/>
      <c r="H67" s="146"/>
      <c r="I67" s="146"/>
      <c r="J67" s="147">
        <f>J174</f>
        <v>0</v>
      </c>
      <c r="K67" s="144"/>
      <c r="L67" s="148"/>
    </row>
    <row r="68" spans="1:31" s="10" customFormat="1" ht="14.85" customHeight="1">
      <c r="B68" s="143"/>
      <c r="C68" s="144"/>
      <c r="D68" s="145" t="s">
        <v>101</v>
      </c>
      <c r="E68" s="146"/>
      <c r="F68" s="146"/>
      <c r="G68" s="146"/>
      <c r="H68" s="146"/>
      <c r="I68" s="146"/>
      <c r="J68" s="147">
        <f>J180</f>
        <v>0</v>
      </c>
      <c r="K68" s="144"/>
      <c r="L68" s="148"/>
    </row>
    <row r="69" spans="1:31" s="10" customFormat="1" ht="14.85" customHeight="1">
      <c r="B69" s="143"/>
      <c r="C69" s="144"/>
      <c r="D69" s="145" t="s">
        <v>102</v>
      </c>
      <c r="E69" s="146"/>
      <c r="F69" s="146"/>
      <c r="G69" s="146"/>
      <c r="H69" s="146"/>
      <c r="I69" s="146"/>
      <c r="J69" s="147">
        <f>J200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103</v>
      </c>
      <c r="E70" s="146"/>
      <c r="F70" s="146"/>
      <c r="G70" s="146"/>
      <c r="H70" s="146"/>
      <c r="I70" s="146"/>
      <c r="J70" s="147">
        <f>J540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104</v>
      </c>
      <c r="E71" s="146"/>
      <c r="F71" s="146"/>
      <c r="G71" s="146"/>
      <c r="H71" s="146"/>
      <c r="I71" s="146"/>
      <c r="J71" s="147">
        <f>J555</f>
        <v>0</v>
      </c>
      <c r="K71" s="144"/>
      <c r="L71" s="148"/>
    </row>
    <row r="72" spans="1:31" s="9" customFormat="1" ht="24.95" customHeight="1">
      <c r="B72" s="137"/>
      <c r="C72" s="138"/>
      <c r="D72" s="139" t="s">
        <v>105</v>
      </c>
      <c r="E72" s="140"/>
      <c r="F72" s="140"/>
      <c r="G72" s="140"/>
      <c r="H72" s="140"/>
      <c r="I72" s="140"/>
      <c r="J72" s="141">
        <f>J559</f>
        <v>0</v>
      </c>
      <c r="K72" s="138"/>
      <c r="L72" s="142"/>
    </row>
    <row r="73" spans="1:31" s="10" customFormat="1" ht="19.899999999999999" customHeight="1">
      <c r="B73" s="143"/>
      <c r="C73" s="144"/>
      <c r="D73" s="145" t="s">
        <v>106</v>
      </c>
      <c r="E73" s="146"/>
      <c r="F73" s="146"/>
      <c r="G73" s="146"/>
      <c r="H73" s="146"/>
      <c r="I73" s="146"/>
      <c r="J73" s="147">
        <f>J560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107</v>
      </c>
      <c r="E74" s="146"/>
      <c r="F74" s="146"/>
      <c r="G74" s="146"/>
      <c r="H74" s="146"/>
      <c r="I74" s="146"/>
      <c r="J74" s="147">
        <f>J574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108</v>
      </c>
      <c r="E75" s="146"/>
      <c r="F75" s="146"/>
      <c r="G75" s="146"/>
      <c r="H75" s="146"/>
      <c r="I75" s="146"/>
      <c r="J75" s="147">
        <f>J631</f>
        <v>0</v>
      </c>
      <c r="K75" s="144"/>
      <c r="L75" s="148"/>
    </row>
    <row r="76" spans="1:31" s="10" customFormat="1" ht="19.899999999999999" customHeight="1">
      <c r="B76" s="143"/>
      <c r="C76" s="144"/>
      <c r="D76" s="145" t="s">
        <v>109</v>
      </c>
      <c r="E76" s="146"/>
      <c r="F76" s="146"/>
      <c r="G76" s="146"/>
      <c r="H76" s="146"/>
      <c r="I76" s="146"/>
      <c r="J76" s="147">
        <f>J648</f>
        <v>0</v>
      </c>
      <c r="K76" s="144"/>
      <c r="L76" s="148"/>
    </row>
    <row r="77" spans="1:31" s="10" customFormat="1" ht="19.899999999999999" customHeight="1">
      <c r="B77" s="143"/>
      <c r="C77" s="144"/>
      <c r="D77" s="145" t="s">
        <v>110</v>
      </c>
      <c r="E77" s="146"/>
      <c r="F77" s="146"/>
      <c r="G77" s="146"/>
      <c r="H77" s="146"/>
      <c r="I77" s="146"/>
      <c r="J77" s="147">
        <f>J661</f>
        <v>0</v>
      </c>
      <c r="K77" s="144"/>
      <c r="L77" s="148"/>
    </row>
    <row r="78" spans="1:31" s="10" customFormat="1" ht="19.899999999999999" customHeight="1">
      <c r="B78" s="143"/>
      <c r="C78" s="144"/>
      <c r="D78" s="145" t="s">
        <v>111</v>
      </c>
      <c r="E78" s="146"/>
      <c r="F78" s="146"/>
      <c r="G78" s="146"/>
      <c r="H78" s="146"/>
      <c r="I78" s="146"/>
      <c r="J78" s="147">
        <f>J691</f>
        <v>0</v>
      </c>
      <c r="K78" s="144"/>
      <c r="L78" s="148"/>
    </row>
    <row r="79" spans="1:31" s="9" customFormat="1" ht="24.95" customHeight="1">
      <c r="B79" s="137"/>
      <c r="C79" s="138"/>
      <c r="D79" s="139" t="s">
        <v>112</v>
      </c>
      <c r="E79" s="140"/>
      <c r="F79" s="140"/>
      <c r="G79" s="140"/>
      <c r="H79" s="140"/>
      <c r="I79" s="140"/>
      <c r="J79" s="141">
        <f>J738</f>
        <v>0</v>
      </c>
      <c r="K79" s="138"/>
      <c r="L79" s="142"/>
    </row>
    <row r="80" spans="1:31" s="2" customFormat="1" ht="21.7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s="2" customFormat="1" ht="6.95" customHeight="1">
      <c r="A81" s="37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5" spans="1:31" s="2" customFormat="1" ht="6.95" customHeight="1">
      <c r="A85" s="37"/>
      <c r="B85" s="52"/>
      <c r="C85" s="53"/>
      <c r="D85" s="53"/>
      <c r="E85" s="53"/>
      <c r="F85" s="53"/>
      <c r="G85" s="53"/>
      <c r="H85" s="53"/>
      <c r="I85" s="53"/>
      <c r="J85" s="53"/>
      <c r="K85" s="53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2" customFormat="1" ht="24.95" customHeight="1">
      <c r="A86" s="37"/>
      <c r="B86" s="38"/>
      <c r="C86" s="26" t="s">
        <v>113</v>
      </c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>
      <c r="A88" s="37"/>
      <c r="B88" s="38"/>
      <c r="C88" s="32" t="s">
        <v>16</v>
      </c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>
      <c r="A89" s="37"/>
      <c r="B89" s="38"/>
      <c r="C89" s="39"/>
      <c r="D89" s="39"/>
      <c r="E89" s="389" t="str">
        <f>E7</f>
        <v>DPS STRECHA PRO FVE, HAVÍŘOV</v>
      </c>
      <c r="F89" s="390"/>
      <c r="G89" s="390"/>
      <c r="H89" s="390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2" customHeight="1">
      <c r="A90" s="37"/>
      <c r="B90" s="38"/>
      <c r="C90" s="32" t="s">
        <v>87</v>
      </c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6.5" customHeight="1">
      <c r="A91" s="37"/>
      <c r="B91" s="38"/>
      <c r="C91" s="39"/>
      <c r="D91" s="39"/>
      <c r="E91" s="361" t="str">
        <f>E9</f>
        <v>D.1.1 - Architektonicko stavebni řešení</v>
      </c>
      <c r="F91" s="391"/>
      <c r="G91" s="391"/>
      <c r="H91" s="391"/>
      <c r="I91" s="39"/>
      <c r="J91" s="39"/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2" customHeight="1">
      <c r="A93" s="37"/>
      <c r="B93" s="38"/>
      <c r="C93" s="32" t="s">
        <v>21</v>
      </c>
      <c r="D93" s="39"/>
      <c r="E93" s="39"/>
      <c r="F93" s="30" t="str">
        <f>F12</f>
        <v xml:space="preserve"> </v>
      </c>
      <c r="G93" s="39"/>
      <c r="H93" s="39"/>
      <c r="I93" s="32" t="s">
        <v>23</v>
      </c>
      <c r="J93" s="62" t="str">
        <f>IF(J12="","",J12)</f>
        <v>14. 2. 2025</v>
      </c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6.95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0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5.2" customHeight="1">
      <c r="A95" s="37"/>
      <c r="B95" s="38"/>
      <c r="C95" s="32" t="s">
        <v>25</v>
      </c>
      <c r="D95" s="39"/>
      <c r="E95" s="39"/>
      <c r="F95" s="30" t="str">
        <f>E15</f>
        <v xml:space="preserve"> </v>
      </c>
      <c r="G95" s="39"/>
      <c r="H95" s="39"/>
      <c r="I95" s="32" t="s">
        <v>30</v>
      </c>
      <c r="J95" s="35" t="str">
        <f>E21</f>
        <v xml:space="preserve"> </v>
      </c>
      <c r="K95" s="39"/>
      <c r="L95" s="10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15.2" customHeight="1">
      <c r="A96" s="37"/>
      <c r="B96" s="38"/>
      <c r="C96" s="32" t="s">
        <v>28</v>
      </c>
      <c r="D96" s="39"/>
      <c r="E96" s="39"/>
      <c r="F96" s="30" t="str">
        <f>IF(E18="","",E18)</f>
        <v>Vyplň údaj</v>
      </c>
      <c r="G96" s="39"/>
      <c r="H96" s="39"/>
      <c r="I96" s="32" t="s">
        <v>32</v>
      </c>
      <c r="J96" s="35" t="str">
        <f>E24</f>
        <v xml:space="preserve"> </v>
      </c>
      <c r="K96" s="39"/>
      <c r="L96" s="10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10.35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109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11" customFormat="1" ht="29.25" customHeight="1">
      <c r="A98" s="149"/>
      <c r="B98" s="150"/>
      <c r="C98" s="151" t="s">
        <v>114</v>
      </c>
      <c r="D98" s="152" t="s">
        <v>54</v>
      </c>
      <c r="E98" s="152" t="s">
        <v>50</v>
      </c>
      <c r="F98" s="152" t="s">
        <v>51</v>
      </c>
      <c r="G98" s="152" t="s">
        <v>115</v>
      </c>
      <c r="H98" s="152" t="s">
        <v>116</v>
      </c>
      <c r="I98" s="152" t="s">
        <v>117</v>
      </c>
      <c r="J98" s="152" t="s">
        <v>91</v>
      </c>
      <c r="K98" s="153" t="s">
        <v>118</v>
      </c>
      <c r="L98" s="154"/>
      <c r="M98" s="71" t="s">
        <v>19</v>
      </c>
      <c r="N98" s="72" t="s">
        <v>39</v>
      </c>
      <c r="O98" s="72" t="s">
        <v>119</v>
      </c>
      <c r="P98" s="72" t="s">
        <v>120</v>
      </c>
      <c r="Q98" s="72" t="s">
        <v>121</v>
      </c>
      <c r="R98" s="72" t="s">
        <v>122</v>
      </c>
      <c r="S98" s="72" t="s">
        <v>123</v>
      </c>
      <c r="T98" s="73" t="s">
        <v>124</v>
      </c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</row>
    <row r="99" spans="1:65" s="2" customFormat="1" ht="22.9" customHeight="1">
      <c r="A99" s="37"/>
      <c r="B99" s="38"/>
      <c r="C99" s="78" t="s">
        <v>125</v>
      </c>
      <c r="D99" s="39"/>
      <c r="E99" s="39"/>
      <c r="F99" s="39"/>
      <c r="G99" s="39"/>
      <c r="H99" s="39"/>
      <c r="I99" s="39"/>
      <c r="J99" s="155">
        <f>BK99</f>
        <v>0</v>
      </c>
      <c r="K99" s="39"/>
      <c r="L99" s="42"/>
      <c r="M99" s="74"/>
      <c r="N99" s="156"/>
      <c r="O99" s="75"/>
      <c r="P99" s="157">
        <f>P100+P559+P738</f>
        <v>0</v>
      </c>
      <c r="Q99" s="75"/>
      <c r="R99" s="157">
        <f>R100+R559+R738</f>
        <v>5.1463401100000006</v>
      </c>
      <c r="S99" s="75"/>
      <c r="T99" s="158">
        <f>T100+T559+T738</f>
        <v>7.5452399999999997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68</v>
      </c>
      <c r="AU99" s="20" t="s">
        <v>92</v>
      </c>
      <c r="BK99" s="159">
        <f>BK100+BK559+BK738</f>
        <v>0</v>
      </c>
    </row>
    <row r="100" spans="1:65" s="12" customFormat="1" ht="25.9" customHeight="1">
      <c r="B100" s="160"/>
      <c r="C100" s="161"/>
      <c r="D100" s="162" t="s">
        <v>68</v>
      </c>
      <c r="E100" s="163" t="s">
        <v>126</v>
      </c>
      <c r="F100" s="163" t="s">
        <v>127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P101+P149+P540+P555</f>
        <v>0</v>
      </c>
      <c r="Q100" s="168"/>
      <c r="R100" s="169">
        <f>R101+R149+R540+R555</f>
        <v>4.9348875100000003</v>
      </c>
      <c r="S100" s="168"/>
      <c r="T100" s="170">
        <f>T101+T149+T540+T555</f>
        <v>7.51023</v>
      </c>
      <c r="AR100" s="171" t="s">
        <v>77</v>
      </c>
      <c r="AT100" s="172" t="s">
        <v>68</v>
      </c>
      <c r="AU100" s="172" t="s">
        <v>69</v>
      </c>
      <c r="AY100" s="171" t="s">
        <v>128</v>
      </c>
      <c r="BK100" s="173">
        <f>BK101+BK149+BK540+BK555</f>
        <v>0</v>
      </c>
    </row>
    <row r="101" spans="1:65" s="12" customFormat="1" ht="22.9" customHeight="1">
      <c r="B101" s="160"/>
      <c r="C101" s="161"/>
      <c r="D101" s="162" t="s">
        <v>68</v>
      </c>
      <c r="E101" s="174" t="s">
        <v>129</v>
      </c>
      <c r="F101" s="174" t="s">
        <v>130</v>
      </c>
      <c r="G101" s="161"/>
      <c r="H101" s="161"/>
      <c r="I101" s="164"/>
      <c r="J101" s="175">
        <f>BK101</f>
        <v>0</v>
      </c>
      <c r="K101" s="161"/>
      <c r="L101" s="166"/>
      <c r="M101" s="167"/>
      <c r="N101" s="168"/>
      <c r="O101" s="168"/>
      <c r="P101" s="169">
        <f>P102+P143</f>
        <v>0</v>
      </c>
      <c r="Q101" s="168"/>
      <c r="R101" s="169">
        <f>R102+R143</f>
        <v>2.9365588000000002</v>
      </c>
      <c r="S101" s="168"/>
      <c r="T101" s="170">
        <f>T102+T143</f>
        <v>0</v>
      </c>
      <c r="AR101" s="171" t="s">
        <v>77</v>
      </c>
      <c r="AT101" s="172" t="s">
        <v>68</v>
      </c>
      <c r="AU101" s="172" t="s">
        <v>77</v>
      </c>
      <c r="AY101" s="171" t="s">
        <v>128</v>
      </c>
      <c r="BK101" s="173">
        <f>BK102+BK143</f>
        <v>0</v>
      </c>
    </row>
    <row r="102" spans="1:65" s="12" customFormat="1" ht="20.85" customHeight="1">
      <c r="B102" s="160"/>
      <c r="C102" s="161"/>
      <c r="D102" s="162" t="s">
        <v>68</v>
      </c>
      <c r="E102" s="174" t="s">
        <v>131</v>
      </c>
      <c r="F102" s="174" t="s">
        <v>132</v>
      </c>
      <c r="G102" s="161"/>
      <c r="H102" s="161"/>
      <c r="I102" s="164"/>
      <c r="J102" s="175">
        <f>BK102</f>
        <v>0</v>
      </c>
      <c r="K102" s="161"/>
      <c r="L102" s="166"/>
      <c r="M102" s="167"/>
      <c r="N102" s="168"/>
      <c r="O102" s="168"/>
      <c r="P102" s="169">
        <f>SUM(P103:P142)</f>
        <v>0</v>
      </c>
      <c r="Q102" s="168"/>
      <c r="R102" s="169">
        <f>SUM(R103:R142)</f>
        <v>2.9218988000000001</v>
      </c>
      <c r="S102" s="168"/>
      <c r="T102" s="170">
        <f>SUM(T103:T142)</f>
        <v>0</v>
      </c>
      <c r="AR102" s="171" t="s">
        <v>77</v>
      </c>
      <c r="AT102" s="172" t="s">
        <v>68</v>
      </c>
      <c r="AU102" s="172" t="s">
        <v>79</v>
      </c>
      <c r="AY102" s="171" t="s">
        <v>128</v>
      </c>
      <c r="BK102" s="173">
        <f>SUM(BK103:BK142)</f>
        <v>0</v>
      </c>
    </row>
    <row r="103" spans="1:65" s="2" customFormat="1" ht="16.5" customHeight="1">
      <c r="A103" s="37"/>
      <c r="B103" s="38"/>
      <c r="C103" s="176" t="s">
        <v>77</v>
      </c>
      <c r="D103" s="176" t="s">
        <v>133</v>
      </c>
      <c r="E103" s="177" t="s">
        <v>134</v>
      </c>
      <c r="F103" s="178" t="s">
        <v>135</v>
      </c>
      <c r="G103" s="179" t="s">
        <v>136</v>
      </c>
      <c r="H103" s="180">
        <v>48.091999999999999</v>
      </c>
      <c r="I103" s="181"/>
      <c r="J103" s="182">
        <f>ROUND(I103*H103,2)</f>
        <v>0</v>
      </c>
      <c r="K103" s="178" t="s">
        <v>137</v>
      </c>
      <c r="L103" s="42"/>
      <c r="M103" s="183" t="s">
        <v>19</v>
      </c>
      <c r="N103" s="184" t="s">
        <v>40</v>
      </c>
      <c r="O103" s="67"/>
      <c r="P103" s="185">
        <f>O103*H103</f>
        <v>0</v>
      </c>
      <c r="Q103" s="185">
        <v>7.3499999999999998E-3</v>
      </c>
      <c r="R103" s="185">
        <f>Q103*H103</f>
        <v>0.35347619999999996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138</v>
      </c>
      <c r="AT103" s="187" t="s">
        <v>133</v>
      </c>
      <c r="AU103" s="187" t="s">
        <v>139</v>
      </c>
      <c r="AY103" s="20" t="s">
        <v>128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77</v>
      </c>
      <c r="BK103" s="188">
        <f>ROUND(I103*H103,2)</f>
        <v>0</v>
      </c>
      <c r="BL103" s="20" t="s">
        <v>138</v>
      </c>
      <c r="BM103" s="187" t="s">
        <v>140</v>
      </c>
    </row>
    <row r="104" spans="1:65" s="2" customFormat="1" ht="11.25">
      <c r="A104" s="37"/>
      <c r="B104" s="38"/>
      <c r="C104" s="39"/>
      <c r="D104" s="189" t="s">
        <v>141</v>
      </c>
      <c r="E104" s="39"/>
      <c r="F104" s="190" t="s">
        <v>142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141</v>
      </c>
      <c r="AU104" s="20" t="s">
        <v>139</v>
      </c>
    </row>
    <row r="105" spans="1:65" s="2" customFormat="1" ht="11.25">
      <c r="A105" s="37"/>
      <c r="B105" s="38"/>
      <c r="C105" s="39"/>
      <c r="D105" s="194" t="s">
        <v>143</v>
      </c>
      <c r="E105" s="39"/>
      <c r="F105" s="195" t="s">
        <v>144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143</v>
      </c>
      <c r="AU105" s="20" t="s">
        <v>139</v>
      </c>
    </row>
    <row r="106" spans="1:65" s="13" customFormat="1" ht="11.25">
      <c r="B106" s="196"/>
      <c r="C106" s="197"/>
      <c r="D106" s="189" t="s">
        <v>145</v>
      </c>
      <c r="E106" s="198" t="s">
        <v>19</v>
      </c>
      <c r="F106" s="199" t="s">
        <v>146</v>
      </c>
      <c r="G106" s="197"/>
      <c r="H106" s="198" t="s">
        <v>19</v>
      </c>
      <c r="I106" s="200"/>
      <c r="J106" s="197"/>
      <c r="K106" s="197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145</v>
      </c>
      <c r="AU106" s="205" t="s">
        <v>139</v>
      </c>
      <c r="AV106" s="13" t="s">
        <v>77</v>
      </c>
      <c r="AW106" s="13" t="s">
        <v>31</v>
      </c>
      <c r="AX106" s="13" t="s">
        <v>69</v>
      </c>
      <c r="AY106" s="205" t="s">
        <v>128</v>
      </c>
    </row>
    <row r="107" spans="1:65" s="14" customFormat="1" ht="11.25">
      <c r="B107" s="206"/>
      <c r="C107" s="207"/>
      <c r="D107" s="189" t="s">
        <v>145</v>
      </c>
      <c r="E107" s="208" t="s">
        <v>19</v>
      </c>
      <c r="F107" s="209" t="s">
        <v>147</v>
      </c>
      <c r="G107" s="207"/>
      <c r="H107" s="210">
        <v>32.409999999999997</v>
      </c>
      <c r="I107" s="211"/>
      <c r="J107" s="207"/>
      <c r="K107" s="207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145</v>
      </c>
      <c r="AU107" s="216" t="s">
        <v>139</v>
      </c>
      <c r="AV107" s="14" t="s">
        <v>79</v>
      </c>
      <c r="AW107" s="14" t="s">
        <v>31</v>
      </c>
      <c r="AX107" s="14" t="s">
        <v>69</v>
      </c>
      <c r="AY107" s="216" t="s">
        <v>128</v>
      </c>
    </row>
    <row r="108" spans="1:65" s="15" customFormat="1" ht="11.25">
      <c r="B108" s="217"/>
      <c r="C108" s="218"/>
      <c r="D108" s="189" t="s">
        <v>145</v>
      </c>
      <c r="E108" s="219" t="s">
        <v>19</v>
      </c>
      <c r="F108" s="220" t="s">
        <v>148</v>
      </c>
      <c r="G108" s="218"/>
      <c r="H108" s="221">
        <v>32.409999999999997</v>
      </c>
      <c r="I108" s="222"/>
      <c r="J108" s="218"/>
      <c r="K108" s="218"/>
      <c r="L108" s="223"/>
      <c r="M108" s="224"/>
      <c r="N108" s="225"/>
      <c r="O108" s="225"/>
      <c r="P108" s="225"/>
      <c r="Q108" s="225"/>
      <c r="R108" s="225"/>
      <c r="S108" s="225"/>
      <c r="T108" s="226"/>
      <c r="AT108" s="227" t="s">
        <v>145</v>
      </c>
      <c r="AU108" s="227" t="s">
        <v>139</v>
      </c>
      <c r="AV108" s="15" t="s">
        <v>139</v>
      </c>
      <c r="AW108" s="15" t="s">
        <v>31</v>
      </c>
      <c r="AX108" s="15" t="s">
        <v>69</v>
      </c>
      <c r="AY108" s="227" t="s">
        <v>128</v>
      </c>
    </row>
    <row r="109" spans="1:65" s="13" customFormat="1" ht="11.25">
      <c r="B109" s="196"/>
      <c r="C109" s="197"/>
      <c r="D109" s="189" t="s">
        <v>145</v>
      </c>
      <c r="E109" s="198" t="s">
        <v>19</v>
      </c>
      <c r="F109" s="199" t="s">
        <v>149</v>
      </c>
      <c r="G109" s="197"/>
      <c r="H109" s="198" t="s">
        <v>19</v>
      </c>
      <c r="I109" s="200"/>
      <c r="J109" s="197"/>
      <c r="K109" s="197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145</v>
      </c>
      <c r="AU109" s="205" t="s">
        <v>139</v>
      </c>
      <c r="AV109" s="13" t="s">
        <v>77</v>
      </c>
      <c r="AW109" s="13" t="s">
        <v>31</v>
      </c>
      <c r="AX109" s="13" t="s">
        <v>69</v>
      </c>
      <c r="AY109" s="205" t="s">
        <v>128</v>
      </c>
    </row>
    <row r="110" spans="1:65" s="14" customFormat="1" ht="11.25">
      <c r="B110" s="206"/>
      <c r="C110" s="207"/>
      <c r="D110" s="189" t="s">
        <v>145</v>
      </c>
      <c r="E110" s="208" t="s">
        <v>19</v>
      </c>
      <c r="F110" s="209" t="s">
        <v>150</v>
      </c>
      <c r="G110" s="207"/>
      <c r="H110" s="210">
        <v>9.2159999999999993</v>
      </c>
      <c r="I110" s="211"/>
      <c r="J110" s="207"/>
      <c r="K110" s="207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145</v>
      </c>
      <c r="AU110" s="216" t="s">
        <v>139</v>
      </c>
      <c r="AV110" s="14" t="s">
        <v>79</v>
      </c>
      <c r="AW110" s="14" t="s">
        <v>31</v>
      </c>
      <c r="AX110" s="14" t="s">
        <v>69</v>
      </c>
      <c r="AY110" s="216" t="s">
        <v>128</v>
      </c>
    </row>
    <row r="111" spans="1:65" s="14" customFormat="1" ht="11.25">
      <c r="B111" s="206"/>
      <c r="C111" s="207"/>
      <c r="D111" s="189" t="s">
        <v>145</v>
      </c>
      <c r="E111" s="208" t="s">
        <v>19</v>
      </c>
      <c r="F111" s="209" t="s">
        <v>151</v>
      </c>
      <c r="G111" s="207"/>
      <c r="H111" s="210">
        <v>1.3440000000000001</v>
      </c>
      <c r="I111" s="211"/>
      <c r="J111" s="207"/>
      <c r="K111" s="207"/>
      <c r="L111" s="212"/>
      <c r="M111" s="213"/>
      <c r="N111" s="214"/>
      <c r="O111" s="214"/>
      <c r="P111" s="214"/>
      <c r="Q111" s="214"/>
      <c r="R111" s="214"/>
      <c r="S111" s="214"/>
      <c r="T111" s="215"/>
      <c r="AT111" s="216" t="s">
        <v>145</v>
      </c>
      <c r="AU111" s="216" t="s">
        <v>139</v>
      </c>
      <c r="AV111" s="14" t="s">
        <v>79</v>
      </c>
      <c r="AW111" s="14" t="s">
        <v>31</v>
      </c>
      <c r="AX111" s="14" t="s">
        <v>69</v>
      </c>
      <c r="AY111" s="216" t="s">
        <v>128</v>
      </c>
    </row>
    <row r="112" spans="1:65" s="14" customFormat="1" ht="11.25">
      <c r="B112" s="206"/>
      <c r="C112" s="207"/>
      <c r="D112" s="189" t="s">
        <v>145</v>
      </c>
      <c r="E112" s="208" t="s">
        <v>19</v>
      </c>
      <c r="F112" s="209" t="s">
        <v>152</v>
      </c>
      <c r="G112" s="207"/>
      <c r="H112" s="210">
        <v>2.8319999999999999</v>
      </c>
      <c r="I112" s="211"/>
      <c r="J112" s="207"/>
      <c r="K112" s="207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145</v>
      </c>
      <c r="AU112" s="216" t="s">
        <v>139</v>
      </c>
      <c r="AV112" s="14" t="s">
        <v>79</v>
      </c>
      <c r="AW112" s="14" t="s">
        <v>31</v>
      </c>
      <c r="AX112" s="14" t="s">
        <v>69</v>
      </c>
      <c r="AY112" s="216" t="s">
        <v>128</v>
      </c>
    </row>
    <row r="113" spans="1:65" s="15" customFormat="1" ht="11.25">
      <c r="B113" s="217"/>
      <c r="C113" s="218"/>
      <c r="D113" s="189" t="s">
        <v>145</v>
      </c>
      <c r="E113" s="219" t="s">
        <v>19</v>
      </c>
      <c r="F113" s="220" t="s">
        <v>148</v>
      </c>
      <c r="G113" s="218"/>
      <c r="H113" s="221">
        <v>13.391999999999999</v>
      </c>
      <c r="I113" s="222"/>
      <c r="J113" s="218"/>
      <c r="K113" s="218"/>
      <c r="L113" s="223"/>
      <c r="M113" s="224"/>
      <c r="N113" s="225"/>
      <c r="O113" s="225"/>
      <c r="P113" s="225"/>
      <c r="Q113" s="225"/>
      <c r="R113" s="225"/>
      <c r="S113" s="225"/>
      <c r="T113" s="226"/>
      <c r="AT113" s="227" t="s">
        <v>145</v>
      </c>
      <c r="AU113" s="227" t="s">
        <v>139</v>
      </c>
      <c r="AV113" s="15" t="s">
        <v>139</v>
      </c>
      <c r="AW113" s="15" t="s">
        <v>31</v>
      </c>
      <c r="AX113" s="15" t="s">
        <v>69</v>
      </c>
      <c r="AY113" s="227" t="s">
        <v>128</v>
      </c>
    </row>
    <row r="114" spans="1:65" s="16" customFormat="1" ht="11.25">
      <c r="B114" s="228"/>
      <c r="C114" s="229"/>
      <c r="D114" s="189" t="s">
        <v>145</v>
      </c>
      <c r="E114" s="230" t="s">
        <v>19</v>
      </c>
      <c r="F114" s="231" t="s">
        <v>153</v>
      </c>
      <c r="G114" s="229"/>
      <c r="H114" s="232">
        <v>45.802</v>
      </c>
      <c r="I114" s="233"/>
      <c r="J114" s="229"/>
      <c r="K114" s="229"/>
      <c r="L114" s="234"/>
      <c r="M114" s="235"/>
      <c r="N114" s="236"/>
      <c r="O114" s="236"/>
      <c r="P114" s="236"/>
      <c r="Q114" s="236"/>
      <c r="R114" s="236"/>
      <c r="S114" s="236"/>
      <c r="T114" s="237"/>
      <c r="AT114" s="238" t="s">
        <v>145</v>
      </c>
      <c r="AU114" s="238" t="s">
        <v>139</v>
      </c>
      <c r="AV114" s="16" t="s">
        <v>138</v>
      </c>
      <c r="AW114" s="16" t="s">
        <v>31</v>
      </c>
      <c r="AX114" s="16" t="s">
        <v>77</v>
      </c>
      <c r="AY114" s="238" t="s">
        <v>128</v>
      </c>
    </row>
    <row r="115" spans="1:65" s="14" customFormat="1" ht="11.25">
      <c r="B115" s="206"/>
      <c r="C115" s="207"/>
      <c r="D115" s="189" t="s">
        <v>145</v>
      </c>
      <c r="E115" s="207"/>
      <c r="F115" s="209" t="s">
        <v>154</v>
      </c>
      <c r="G115" s="207"/>
      <c r="H115" s="210">
        <v>48.091999999999999</v>
      </c>
      <c r="I115" s="211"/>
      <c r="J115" s="207"/>
      <c r="K115" s="207"/>
      <c r="L115" s="212"/>
      <c r="M115" s="213"/>
      <c r="N115" s="214"/>
      <c r="O115" s="214"/>
      <c r="P115" s="214"/>
      <c r="Q115" s="214"/>
      <c r="R115" s="214"/>
      <c r="S115" s="214"/>
      <c r="T115" s="215"/>
      <c r="AT115" s="216" t="s">
        <v>145</v>
      </c>
      <c r="AU115" s="216" t="s">
        <v>139</v>
      </c>
      <c r="AV115" s="14" t="s">
        <v>79</v>
      </c>
      <c r="AW115" s="14" t="s">
        <v>4</v>
      </c>
      <c r="AX115" s="14" t="s">
        <v>77</v>
      </c>
      <c r="AY115" s="216" t="s">
        <v>128</v>
      </c>
    </row>
    <row r="116" spans="1:65" s="2" customFormat="1" ht="16.5" customHeight="1">
      <c r="A116" s="37"/>
      <c r="B116" s="38"/>
      <c r="C116" s="176" t="s">
        <v>79</v>
      </c>
      <c r="D116" s="176" t="s">
        <v>133</v>
      </c>
      <c r="E116" s="177" t="s">
        <v>155</v>
      </c>
      <c r="F116" s="178" t="s">
        <v>156</v>
      </c>
      <c r="G116" s="179" t="s">
        <v>136</v>
      </c>
      <c r="H116" s="180">
        <v>48.091999999999999</v>
      </c>
      <c r="I116" s="181"/>
      <c r="J116" s="182">
        <f>ROUND(I116*H116,2)</f>
        <v>0</v>
      </c>
      <c r="K116" s="178" t="s">
        <v>137</v>
      </c>
      <c r="L116" s="42"/>
      <c r="M116" s="183" t="s">
        <v>19</v>
      </c>
      <c r="N116" s="184" t="s">
        <v>40</v>
      </c>
      <c r="O116" s="67"/>
      <c r="P116" s="185">
        <f>O116*H116</f>
        <v>0</v>
      </c>
      <c r="Q116" s="185">
        <v>1.8380000000000001E-2</v>
      </c>
      <c r="R116" s="185">
        <f>Q116*H116</f>
        <v>0.88393096000000004</v>
      </c>
      <c r="S116" s="185">
        <v>0</v>
      </c>
      <c r="T116" s="186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138</v>
      </c>
      <c r="AT116" s="187" t="s">
        <v>133</v>
      </c>
      <c r="AU116" s="187" t="s">
        <v>139</v>
      </c>
      <c r="AY116" s="20" t="s">
        <v>128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20" t="s">
        <v>77</v>
      </c>
      <c r="BK116" s="188">
        <f>ROUND(I116*H116,2)</f>
        <v>0</v>
      </c>
      <c r="BL116" s="20" t="s">
        <v>138</v>
      </c>
      <c r="BM116" s="187" t="s">
        <v>157</v>
      </c>
    </row>
    <row r="117" spans="1:65" s="2" customFormat="1" ht="19.5">
      <c r="A117" s="37"/>
      <c r="B117" s="38"/>
      <c r="C117" s="39"/>
      <c r="D117" s="189" t="s">
        <v>141</v>
      </c>
      <c r="E117" s="39"/>
      <c r="F117" s="190" t="s">
        <v>158</v>
      </c>
      <c r="G117" s="39"/>
      <c r="H117" s="39"/>
      <c r="I117" s="191"/>
      <c r="J117" s="39"/>
      <c r="K117" s="39"/>
      <c r="L117" s="42"/>
      <c r="M117" s="192"/>
      <c r="N117" s="193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141</v>
      </c>
      <c r="AU117" s="20" t="s">
        <v>139</v>
      </c>
    </row>
    <row r="118" spans="1:65" s="2" customFormat="1" ht="11.25">
      <c r="A118" s="37"/>
      <c r="B118" s="38"/>
      <c r="C118" s="39"/>
      <c r="D118" s="194" t="s">
        <v>143</v>
      </c>
      <c r="E118" s="39"/>
      <c r="F118" s="195" t="s">
        <v>159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143</v>
      </c>
      <c r="AU118" s="20" t="s">
        <v>139</v>
      </c>
    </row>
    <row r="119" spans="1:65" s="13" customFormat="1" ht="11.25">
      <c r="B119" s="196"/>
      <c r="C119" s="197"/>
      <c r="D119" s="189" t="s">
        <v>145</v>
      </c>
      <c r="E119" s="198" t="s">
        <v>19</v>
      </c>
      <c r="F119" s="199" t="s">
        <v>146</v>
      </c>
      <c r="G119" s="197"/>
      <c r="H119" s="198" t="s">
        <v>19</v>
      </c>
      <c r="I119" s="200"/>
      <c r="J119" s="197"/>
      <c r="K119" s="197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145</v>
      </c>
      <c r="AU119" s="205" t="s">
        <v>139</v>
      </c>
      <c r="AV119" s="13" t="s">
        <v>77</v>
      </c>
      <c r="AW119" s="13" t="s">
        <v>31</v>
      </c>
      <c r="AX119" s="13" t="s">
        <v>69</v>
      </c>
      <c r="AY119" s="205" t="s">
        <v>128</v>
      </c>
    </row>
    <row r="120" spans="1:65" s="14" customFormat="1" ht="11.25">
      <c r="B120" s="206"/>
      <c r="C120" s="207"/>
      <c r="D120" s="189" t="s">
        <v>145</v>
      </c>
      <c r="E120" s="208" t="s">
        <v>19</v>
      </c>
      <c r="F120" s="209" t="s">
        <v>147</v>
      </c>
      <c r="G120" s="207"/>
      <c r="H120" s="210">
        <v>32.409999999999997</v>
      </c>
      <c r="I120" s="211"/>
      <c r="J120" s="207"/>
      <c r="K120" s="207"/>
      <c r="L120" s="212"/>
      <c r="M120" s="213"/>
      <c r="N120" s="214"/>
      <c r="O120" s="214"/>
      <c r="P120" s="214"/>
      <c r="Q120" s="214"/>
      <c r="R120" s="214"/>
      <c r="S120" s="214"/>
      <c r="T120" s="215"/>
      <c r="AT120" s="216" t="s">
        <v>145</v>
      </c>
      <c r="AU120" s="216" t="s">
        <v>139</v>
      </c>
      <c r="AV120" s="14" t="s">
        <v>79</v>
      </c>
      <c r="AW120" s="14" t="s">
        <v>31</v>
      </c>
      <c r="AX120" s="14" t="s">
        <v>69</v>
      </c>
      <c r="AY120" s="216" t="s">
        <v>128</v>
      </c>
    </row>
    <row r="121" spans="1:65" s="15" customFormat="1" ht="11.25">
      <c r="B121" s="217"/>
      <c r="C121" s="218"/>
      <c r="D121" s="189" t="s">
        <v>145</v>
      </c>
      <c r="E121" s="219" t="s">
        <v>19</v>
      </c>
      <c r="F121" s="220" t="s">
        <v>148</v>
      </c>
      <c r="G121" s="218"/>
      <c r="H121" s="221">
        <v>32.409999999999997</v>
      </c>
      <c r="I121" s="222"/>
      <c r="J121" s="218"/>
      <c r="K121" s="218"/>
      <c r="L121" s="223"/>
      <c r="M121" s="224"/>
      <c r="N121" s="225"/>
      <c r="O121" s="225"/>
      <c r="P121" s="225"/>
      <c r="Q121" s="225"/>
      <c r="R121" s="225"/>
      <c r="S121" s="225"/>
      <c r="T121" s="226"/>
      <c r="AT121" s="227" t="s">
        <v>145</v>
      </c>
      <c r="AU121" s="227" t="s">
        <v>139</v>
      </c>
      <c r="AV121" s="15" t="s">
        <v>139</v>
      </c>
      <c r="AW121" s="15" t="s">
        <v>31</v>
      </c>
      <c r="AX121" s="15" t="s">
        <v>69</v>
      </c>
      <c r="AY121" s="227" t="s">
        <v>128</v>
      </c>
    </row>
    <row r="122" spans="1:65" s="13" customFormat="1" ht="11.25">
      <c r="B122" s="196"/>
      <c r="C122" s="197"/>
      <c r="D122" s="189" t="s">
        <v>145</v>
      </c>
      <c r="E122" s="198" t="s">
        <v>19</v>
      </c>
      <c r="F122" s="199" t="s">
        <v>149</v>
      </c>
      <c r="G122" s="197"/>
      <c r="H122" s="198" t="s">
        <v>19</v>
      </c>
      <c r="I122" s="200"/>
      <c r="J122" s="197"/>
      <c r="K122" s="197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145</v>
      </c>
      <c r="AU122" s="205" t="s">
        <v>139</v>
      </c>
      <c r="AV122" s="13" t="s">
        <v>77</v>
      </c>
      <c r="AW122" s="13" t="s">
        <v>31</v>
      </c>
      <c r="AX122" s="13" t="s">
        <v>69</v>
      </c>
      <c r="AY122" s="205" t="s">
        <v>128</v>
      </c>
    </row>
    <row r="123" spans="1:65" s="14" customFormat="1" ht="11.25">
      <c r="B123" s="206"/>
      <c r="C123" s="207"/>
      <c r="D123" s="189" t="s">
        <v>145</v>
      </c>
      <c r="E123" s="208" t="s">
        <v>19</v>
      </c>
      <c r="F123" s="209" t="s">
        <v>150</v>
      </c>
      <c r="G123" s="207"/>
      <c r="H123" s="210">
        <v>9.2159999999999993</v>
      </c>
      <c r="I123" s="211"/>
      <c r="J123" s="207"/>
      <c r="K123" s="207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145</v>
      </c>
      <c r="AU123" s="216" t="s">
        <v>139</v>
      </c>
      <c r="AV123" s="14" t="s">
        <v>79</v>
      </c>
      <c r="AW123" s="14" t="s">
        <v>31</v>
      </c>
      <c r="AX123" s="14" t="s">
        <v>69</v>
      </c>
      <c r="AY123" s="216" t="s">
        <v>128</v>
      </c>
    </row>
    <row r="124" spans="1:65" s="14" customFormat="1" ht="11.25">
      <c r="B124" s="206"/>
      <c r="C124" s="207"/>
      <c r="D124" s="189" t="s">
        <v>145</v>
      </c>
      <c r="E124" s="208" t="s">
        <v>19</v>
      </c>
      <c r="F124" s="209" t="s">
        <v>151</v>
      </c>
      <c r="G124" s="207"/>
      <c r="H124" s="210">
        <v>1.3440000000000001</v>
      </c>
      <c r="I124" s="211"/>
      <c r="J124" s="207"/>
      <c r="K124" s="207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145</v>
      </c>
      <c r="AU124" s="216" t="s">
        <v>139</v>
      </c>
      <c r="AV124" s="14" t="s">
        <v>79</v>
      </c>
      <c r="AW124" s="14" t="s">
        <v>31</v>
      </c>
      <c r="AX124" s="14" t="s">
        <v>69</v>
      </c>
      <c r="AY124" s="216" t="s">
        <v>128</v>
      </c>
    </row>
    <row r="125" spans="1:65" s="14" customFormat="1" ht="11.25">
      <c r="B125" s="206"/>
      <c r="C125" s="207"/>
      <c r="D125" s="189" t="s">
        <v>145</v>
      </c>
      <c r="E125" s="208" t="s">
        <v>19</v>
      </c>
      <c r="F125" s="209" t="s">
        <v>152</v>
      </c>
      <c r="G125" s="207"/>
      <c r="H125" s="210">
        <v>2.8319999999999999</v>
      </c>
      <c r="I125" s="211"/>
      <c r="J125" s="207"/>
      <c r="K125" s="207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145</v>
      </c>
      <c r="AU125" s="216" t="s">
        <v>139</v>
      </c>
      <c r="AV125" s="14" t="s">
        <v>79</v>
      </c>
      <c r="AW125" s="14" t="s">
        <v>31</v>
      </c>
      <c r="AX125" s="14" t="s">
        <v>69</v>
      </c>
      <c r="AY125" s="216" t="s">
        <v>128</v>
      </c>
    </row>
    <row r="126" spans="1:65" s="15" customFormat="1" ht="11.25">
      <c r="B126" s="217"/>
      <c r="C126" s="218"/>
      <c r="D126" s="189" t="s">
        <v>145</v>
      </c>
      <c r="E126" s="219" t="s">
        <v>19</v>
      </c>
      <c r="F126" s="220" t="s">
        <v>148</v>
      </c>
      <c r="G126" s="218"/>
      <c r="H126" s="221">
        <v>13.391999999999999</v>
      </c>
      <c r="I126" s="222"/>
      <c r="J126" s="218"/>
      <c r="K126" s="218"/>
      <c r="L126" s="223"/>
      <c r="M126" s="224"/>
      <c r="N126" s="225"/>
      <c r="O126" s="225"/>
      <c r="P126" s="225"/>
      <c r="Q126" s="225"/>
      <c r="R126" s="225"/>
      <c r="S126" s="225"/>
      <c r="T126" s="226"/>
      <c r="AT126" s="227" t="s">
        <v>145</v>
      </c>
      <c r="AU126" s="227" t="s">
        <v>139</v>
      </c>
      <c r="AV126" s="15" t="s">
        <v>139</v>
      </c>
      <c r="AW126" s="15" t="s">
        <v>31</v>
      </c>
      <c r="AX126" s="15" t="s">
        <v>69</v>
      </c>
      <c r="AY126" s="227" t="s">
        <v>128</v>
      </c>
    </row>
    <row r="127" spans="1:65" s="16" customFormat="1" ht="11.25">
      <c r="B127" s="228"/>
      <c r="C127" s="229"/>
      <c r="D127" s="189" t="s">
        <v>145</v>
      </c>
      <c r="E127" s="230" t="s">
        <v>19</v>
      </c>
      <c r="F127" s="231" t="s">
        <v>153</v>
      </c>
      <c r="G127" s="229"/>
      <c r="H127" s="232">
        <v>45.802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AT127" s="238" t="s">
        <v>145</v>
      </c>
      <c r="AU127" s="238" t="s">
        <v>139</v>
      </c>
      <c r="AV127" s="16" t="s">
        <v>138</v>
      </c>
      <c r="AW127" s="16" t="s">
        <v>31</v>
      </c>
      <c r="AX127" s="16" t="s">
        <v>77</v>
      </c>
      <c r="AY127" s="238" t="s">
        <v>128</v>
      </c>
    </row>
    <row r="128" spans="1:65" s="14" customFormat="1" ht="11.25">
      <c r="B128" s="206"/>
      <c r="C128" s="207"/>
      <c r="D128" s="189" t="s">
        <v>145</v>
      </c>
      <c r="E128" s="207"/>
      <c r="F128" s="209" t="s">
        <v>154</v>
      </c>
      <c r="G128" s="207"/>
      <c r="H128" s="210">
        <v>48.091999999999999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145</v>
      </c>
      <c r="AU128" s="216" t="s">
        <v>139</v>
      </c>
      <c r="AV128" s="14" t="s">
        <v>79</v>
      </c>
      <c r="AW128" s="14" t="s">
        <v>4</v>
      </c>
      <c r="AX128" s="14" t="s">
        <v>77</v>
      </c>
      <c r="AY128" s="216" t="s">
        <v>128</v>
      </c>
    </row>
    <row r="129" spans="1:65" s="2" customFormat="1" ht="16.5" customHeight="1">
      <c r="A129" s="37"/>
      <c r="B129" s="38"/>
      <c r="C129" s="176" t="s">
        <v>139</v>
      </c>
      <c r="D129" s="176" t="s">
        <v>133</v>
      </c>
      <c r="E129" s="177" t="s">
        <v>160</v>
      </c>
      <c r="F129" s="178" t="s">
        <v>161</v>
      </c>
      <c r="G129" s="179" t="s">
        <v>136</v>
      </c>
      <c r="H129" s="180">
        <v>65.468000000000004</v>
      </c>
      <c r="I129" s="181"/>
      <c r="J129" s="182">
        <f>ROUND(I129*H129,2)</f>
        <v>0</v>
      </c>
      <c r="K129" s="178" t="s">
        <v>137</v>
      </c>
      <c r="L129" s="42"/>
      <c r="M129" s="183" t="s">
        <v>19</v>
      </c>
      <c r="N129" s="184" t="s">
        <v>40</v>
      </c>
      <c r="O129" s="67"/>
      <c r="P129" s="185">
        <f>O129*H129</f>
        <v>0</v>
      </c>
      <c r="Q129" s="185">
        <v>7.3499999999999998E-3</v>
      </c>
      <c r="R129" s="185">
        <f>Q129*H129</f>
        <v>0.4811898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138</v>
      </c>
      <c r="AT129" s="187" t="s">
        <v>133</v>
      </c>
      <c r="AU129" s="187" t="s">
        <v>139</v>
      </c>
      <c r="AY129" s="20" t="s">
        <v>128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77</v>
      </c>
      <c r="BK129" s="188">
        <f>ROUND(I129*H129,2)</f>
        <v>0</v>
      </c>
      <c r="BL129" s="20" t="s">
        <v>138</v>
      </c>
      <c r="BM129" s="187" t="s">
        <v>162</v>
      </c>
    </row>
    <row r="130" spans="1:65" s="2" customFormat="1" ht="11.25">
      <c r="A130" s="37"/>
      <c r="B130" s="38"/>
      <c r="C130" s="39"/>
      <c r="D130" s="189" t="s">
        <v>141</v>
      </c>
      <c r="E130" s="39"/>
      <c r="F130" s="190" t="s">
        <v>163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141</v>
      </c>
      <c r="AU130" s="20" t="s">
        <v>139</v>
      </c>
    </row>
    <row r="131" spans="1:65" s="2" customFormat="1" ht="11.25">
      <c r="A131" s="37"/>
      <c r="B131" s="38"/>
      <c r="C131" s="39"/>
      <c r="D131" s="194" t="s">
        <v>143</v>
      </c>
      <c r="E131" s="39"/>
      <c r="F131" s="195" t="s">
        <v>164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143</v>
      </c>
      <c r="AU131" s="20" t="s">
        <v>139</v>
      </c>
    </row>
    <row r="132" spans="1:65" s="13" customFormat="1" ht="11.25">
      <c r="B132" s="196"/>
      <c r="C132" s="197"/>
      <c r="D132" s="189" t="s">
        <v>145</v>
      </c>
      <c r="E132" s="198" t="s">
        <v>19</v>
      </c>
      <c r="F132" s="199" t="s">
        <v>165</v>
      </c>
      <c r="G132" s="197"/>
      <c r="H132" s="198" t="s">
        <v>19</v>
      </c>
      <c r="I132" s="200"/>
      <c r="J132" s="197"/>
      <c r="K132" s="197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145</v>
      </c>
      <c r="AU132" s="205" t="s">
        <v>139</v>
      </c>
      <c r="AV132" s="13" t="s">
        <v>77</v>
      </c>
      <c r="AW132" s="13" t="s">
        <v>31</v>
      </c>
      <c r="AX132" s="13" t="s">
        <v>69</v>
      </c>
      <c r="AY132" s="205" t="s">
        <v>128</v>
      </c>
    </row>
    <row r="133" spans="1:65" s="14" customFormat="1" ht="11.25">
      <c r="B133" s="206"/>
      <c r="C133" s="207"/>
      <c r="D133" s="189" t="s">
        <v>145</v>
      </c>
      <c r="E133" s="208" t="s">
        <v>19</v>
      </c>
      <c r="F133" s="209" t="s">
        <v>166</v>
      </c>
      <c r="G133" s="207"/>
      <c r="H133" s="210">
        <v>62.35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145</v>
      </c>
      <c r="AU133" s="216" t="s">
        <v>139</v>
      </c>
      <c r="AV133" s="14" t="s">
        <v>79</v>
      </c>
      <c r="AW133" s="14" t="s">
        <v>31</v>
      </c>
      <c r="AX133" s="14" t="s">
        <v>69</v>
      </c>
      <c r="AY133" s="216" t="s">
        <v>128</v>
      </c>
    </row>
    <row r="134" spans="1:65" s="15" customFormat="1" ht="11.25">
      <c r="B134" s="217"/>
      <c r="C134" s="218"/>
      <c r="D134" s="189" t="s">
        <v>145</v>
      </c>
      <c r="E134" s="219" t="s">
        <v>19</v>
      </c>
      <c r="F134" s="220" t="s">
        <v>148</v>
      </c>
      <c r="G134" s="218"/>
      <c r="H134" s="221">
        <v>62.35</v>
      </c>
      <c r="I134" s="222"/>
      <c r="J134" s="218"/>
      <c r="K134" s="218"/>
      <c r="L134" s="223"/>
      <c r="M134" s="224"/>
      <c r="N134" s="225"/>
      <c r="O134" s="225"/>
      <c r="P134" s="225"/>
      <c r="Q134" s="225"/>
      <c r="R134" s="225"/>
      <c r="S134" s="225"/>
      <c r="T134" s="226"/>
      <c r="AT134" s="227" t="s">
        <v>145</v>
      </c>
      <c r="AU134" s="227" t="s">
        <v>139</v>
      </c>
      <c r="AV134" s="15" t="s">
        <v>139</v>
      </c>
      <c r="AW134" s="15" t="s">
        <v>31</v>
      </c>
      <c r="AX134" s="15" t="s">
        <v>77</v>
      </c>
      <c r="AY134" s="227" t="s">
        <v>128</v>
      </c>
    </row>
    <row r="135" spans="1:65" s="14" customFormat="1" ht="11.25">
      <c r="B135" s="206"/>
      <c r="C135" s="207"/>
      <c r="D135" s="189" t="s">
        <v>145</v>
      </c>
      <c r="E135" s="207"/>
      <c r="F135" s="209" t="s">
        <v>167</v>
      </c>
      <c r="G135" s="207"/>
      <c r="H135" s="210">
        <v>65.468000000000004</v>
      </c>
      <c r="I135" s="211"/>
      <c r="J135" s="207"/>
      <c r="K135" s="207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145</v>
      </c>
      <c r="AU135" s="216" t="s">
        <v>139</v>
      </c>
      <c r="AV135" s="14" t="s">
        <v>79</v>
      </c>
      <c r="AW135" s="14" t="s">
        <v>4</v>
      </c>
      <c r="AX135" s="14" t="s">
        <v>77</v>
      </c>
      <c r="AY135" s="216" t="s">
        <v>128</v>
      </c>
    </row>
    <row r="136" spans="1:65" s="2" customFormat="1" ht="16.5" customHeight="1">
      <c r="A136" s="37"/>
      <c r="B136" s="38"/>
      <c r="C136" s="176" t="s">
        <v>138</v>
      </c>
      <c r="D136" s="176" t="s">
        <v>133</v>
      </c>
      <c r="E136" s="177" t="s">
        <v>168</v>
      </c>
      <c r="F136" s="178" t="s">
        <v>169</v>
      </c>
      <c r="G136" s="179" t="s">
        <v>136</v>
      </c>
      <c r="H136" s="180">
        <v>65.468000000000004</v>
      </c>
      <c r="I136" s="181"/>
      <c r="J136" s="182">
        <f>ROUND(I136*H136,2)</f>
        <v>0</v>
      </c>
      <c r="K136" s="178" t="s">
        <v>137</v>
      </c>
      <c r="L136" s="42"/>
      <c r="M136" s="183" t="s">
        <v>19</v>
      </c>
      <c r="N136" s="184" t="s">
        <v>40</v>
      </c>
      <c r="O136" s="67"/>
      <c r="P136" s="185">
        <f>O136*H136</f>
        <v>0</v>
      </c>
      <c r="Q136" s="185">
        <v>1.8380000000000001E-2</v>
      </c>
      <c r="R136" s="185">
        <f>Q136*H136</f>
        <v>1.2033018400000002</v>
      </c>
      <c r="S136" s="185">
        <v>0</v>
      </c>
      <c r="T136" s="18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138</v>
      </c>
      <c r="AT136" s="187" t="s">
        <v>133</v>
      </c>
      <c r="AU136" s="187" t="s">
        <v>139</v>
      </c>
      <c r="AY136" s="20" t="s">
        <v>128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20" t="s">
        <v>77</v>
      </c>
      <c r="BK136" s="188">
        <f>ROUND(I136*H136,2)</f>
        <v>0</v>
      </c>
      <c r="BL136" s="20" t="s">
        <v>138</v>
      </c>
      <c r="BM136" s="187" t="s">
        <v>170</v>
      </c>
    </row>
    <row r="137" spans="1:65" s="2" customFormat="1" ht="19.5">
      <c r="A137" s="37"/>
      <c r="B137" s="38"/>
      <c r="C137" s="39"/>
      <c r="D137" s="189" t="s">
        <v>141</v>
      </c>
      <c r="E137" s="39"/>
      <c r="F137" s="190" t="s">
        <v>171</v>
      </c>
      <c r="G137" s="39"/>
      <c r="H137" s="39"/>
      <c r="I137" s="191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141</v>
      </c>
      <c r="AU137" s="20" t="s">
        <v>139</v>
      </c>
    </row>
    <row r="138" spans="1:65" s="2" customFormat="1" ht="11.25">
      <c r="A138" s="37"/>
      <c r="B138" s="38"/>
      <c r="C138" s="39"/>
      <c r="D138" s="194" t="s">
        <v>143</v>
      </c>
      <c r="E138" s="39"/>
      <c r="F138" s="195" t="s">
        <v>172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143</v>
      </c>
      <c r="AU138" s="20" t="s">
        <v>139</v>
      </c>
    </row>
    <row r="139" spans="1:65" s="13" customFormat="1" ht="11.25">
      <c r="B139" s="196"/>
      <c r="C139" s="197"/>
      <c r="D139" s="189" t="s">
        <v>145</v>
      </c>
      <c r="E139" s="198" t="s">
        <v>19</v>
      </c>
      <c r="F139" s="199" t="s">
        <v>165</v>
      </c>
      <c r="G139" s="197"/>
      <c r="H139" s="198" t="s">
        <v>19</v>
      </c>
      <c r="I139" s="200"/>
      <c r="J139" s="197"/>
      <c r="K139" s="197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145</v>
      </c>
      <c r="AU139" s="205" t="s">
        <v>139</v>
      </c>
      <c r="AV139" s="13" t="s">
        <v>77</v>
      </c>
      <c r="AW139" s="13" t="s">
        <v>31</v>
      </c>
      <c r="AX139" s="13" t="s">
        <v>69</v>
      </c>
      <c r="AY139" s="205" t="s">
        <v>128</v>
      </c>
    </row>
    <row r="140" spans="1:65" s="14" customFormat="1" ht="11.25">
      <c r="B140" s="206"/>
      <c r="C140" s="207"/>
      <c r="D140" s="189" t="s">
        <v>145</v>
      </c>
      <c r="E140" s="208" t="s">
        <v>19</v>
      </c>
      <c r="F140" s="209" t="s">
        <v>166</v>
      </c>
      <c r="G140" s="207"/>
      <c r="H140" s="210">
        <v>62.35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145</v>
      </c>
      <c r="AU140" s="216" t="s">
        <v>139</v>
      </c>
      <c r="AV140" s="14" t="s">
        <v>79</v>
      </c>
      <c r="AW140" s="14" t="s">
        <v>31</v>
      </c>
      <c r="AX140" s="14" t="s">
        <v>69</v>
      </c>
      <c r="AY140" s="216" t="s">
        <v>128</v>
      </c>
    </row>
    <row r="141" spans="1:65" s="15" customFormat="1" ht="11.25">
      <c r="B141" s="217"/>
      <c r="C141" s="218"/>
      <c r="D141" s="189" t="s">
        <v>145</v>
      </c>
      <c r="E141" s="219" t="s">
        <v>19</v>
      </c>
      <c r="F141" s="220" t="s">
        <v>148</v>
      </c>
      <c r="G141" s="218"/>
      <c r="H141" s="221">
        <v>62.35</v>
      </c>
      <c r="I141" s="222"/>
      <c r="J141" s="218"/>
      <c r="K141" s="218"/>
      <c r="L141" s="223"/>
      <c r="M141" s="224"/>
      <c r="N141" s="225"/>
      <c r="O141" s="225"/>
      <c r="P141" s="225"/>
      <c r="Q141" s="225"/>
      <c r="R141" s="225"/>
      <c r="S141" s="225"/>
      <c r="T141" s="226"/>
      <c r="AT141" s="227" t="s">
        <v>145</v>
      </c>
      <c r="AU141" s="227" t="s">
        <v>139</v>
      </c>
      <c r="AV141" s="15" t="s">
        <v>139</v>
      </c>
      <c r="AW141" s="15" t="s">
        <v>31</v>
      </c>
      <c r="AX141" s="15" t="s">
        <v>77</v>
      </c>
      <c r="AY141" s="227" t="s">
        <v>128</v>
      </c>
    </row>
    <row r="142" spans="1:65" s="14" customFormat="1" ht="11.25">
      <c r="B142" s="206"/>
      <c r="C142" s="207"/>
      <c r="D142" s="189" t="s">
        <v>145</v>
      </c>
      <c r="E142" s="207"/>
      <c r="F142" s="209" t="s">
        <v>167</v>
      </c>
      <c r="G142" s="207"/>
      <c r="H142" s="210">
        <v>65.468000000000004</v>
      </c>
      <c r="I142" s="211"/>
      <c r="J142" s="207"/>
      <c r="K142" s="207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145</v>
      </c>
      <c r="AU142" s="216" t="s">
        <v>139</v>
      </c>
      <c r="AV142" s="14" t="s">
        <v>79</v>
      </c>
      <c r="AW142" s="14" t="s">
        <v>4</v>
      </c>
      <c r="AX142" s="14" t="s">
        <v>77</v>
      </c>
      <c r="AY142" s="216" t="s">
        <v>128</v>
      </c>
    </row>
    <row r="143" spans="1:65" s="12" customFormat="1" ht="20.85" customHeight="1">
      <c r="B143" s="160"/>
      <c r="C143" s="161"/>
      <c r="D143" s="162" t="s">
        <v>68</v>
      </c>
      <c r="E143" s="174" t="s">
        <v>173</v>
      </c>
      <c r="F143" s="174" t="s">
        <v>174</v>
      </c>
      <c r="G143" s="161"/>
      <c r="H143" s="161"/>
      <c r="I143" s="164"/>
      <c r="J143" s="175">
        <f>BK143</f>
        <v>0</v>
      </c>
      <c r="K143" s="161"/>
      <c r="L143" s="166"/>
      <c r="M143" s="167"/>
      <c r="N143" s="168"/>
      <c r="O143" s="168"/>
      <c r="P143" s="169">
        <f>SUM(P144:P148)</f>
        <v>0</v>
      </c>
      <c r="Q143" s="168"/>
      <c r="R143" s="169">
        <f>SUM(R144:R148)</f>
        <v>1.4659999999999999E-2</v>
      </c>
      <c r="S143" s="168"/>
      <c r="T143" s="170">
        <f>SUM(T144:T148)</f>
        <v>0</v>
      </c>
      <c r="AR143" s="171" t="s">
        <v>77</v>
      </c>
      <c r="AT143" s="172" t="s">
        <v>68</v>
      </c>
      <c r="AU143" s="172" t="s">
        <v>79</v>
      </c>
      <c r="AY143" s="171" t="s">
        <v>128</v>
      </c>
      <c r="BK143" s="173">
        <f>SUM(BK144:BK148)</f>
        <v>0</v>
      </c>
    </row>
    <row r="144" spans="1:65" s="2" customFormat="1" ht="16.5" customHeight="1">
      <c r="A144" s="37"/>
      <c r="B144" s="38"/>
      <c r="C144" s="176" t="s">
        <v>175</v>
      </c>
      <c r="D144" s="176" t="s">
        <v>133</v>
      </c>
      <c r="E144" s="177" t="s">
        <v>176</v>
      </c>
      <c r="F144" s="178" t="s">
        <v>177</v>
      </c>
      <c r="G144" s="179" t="s">
        <v>178</v>
      </c>
      <c r="H144" s="180">
        <v>1</v>
      </c>
      <c r="I144" s="181"/>
      <c r="J144" s="182">
        <f>ROUND(I144*H144,2)</f>
        <v>0</v>
      </c>
      <c r="K144" s="178" t="s">
        <v>137</v>
      </c>
      <c r="L144" s="42"/>
      <c r="M144" s="183" t="s">
        <v>19</v>
      </c>
      <c r="N144" s="184" t="s">
        <v>40</v>
      </c>
      <c r="O144" s="67"/>
      <c r="P144" s="185">
        <f>O144*H144</f>
        <v>0</v>
      </c>
      <c r="Q144" s="185">
        <v>1.4659999999999999E-2</v>
      </c>
      <c r="R144" s="185">
        <f>Q144*H144</f>
        <v>1.4659999999999999E-2</v>
      </c>
      <c r="S144" s="185">
        <v>0</v>
      </c>
      <c r="T144" s="18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138</v>
      </c>
      <c r="AT144" s="187" t="s">
        <v>133</v>
      </c>
      <c r="AU144" s="187" t="s">
        <v>139</v>
      </c>
      <c r="AY144" s="20" t="s">
        <v>128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20" t="s">
        <v>77</v>
      </c>
      <c r="BK144" s="188">
        <f>ROUND(I144*H144,2)</f>
        <v>0</v>
      </c>
      <c r="BL144" s="20" t="s">
        <v>138</v>
      </c>
      <c r="BM144" s="187" t="s">
        <v>179</v>
      </c>
    </row>
    <row r="145" spans="1:65" s="2" customFormat="1" ht="19.5">
      <c r="A145" s="37"/>
      <c r="B145" s="38"/>
      <c r="C145" s="39"/>
      <c r="D145" s="189" t="s">
        <v>141</v>
      </c>
      <c r="E145" s="39"/>
      <c r="F145" s="190" t="s">
        <v>180</v>
      </c>
      <c r="G145" s="39"/>
      <c r="H145" s="39"/>
      <c r="I145" s="191"/>
      <c r="J145" s="39"/>
      <c r="K145" s="39"/>
      <c r="L145" s="42"/>
      <c r="M145" s="192"/>
      <c r="N145" s="193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141</v>
      </c>
      <c r="AU145" s="20" t="s">
        <v>139</v>
      </c>
    </row>
    <row r="146" spans="1:65" s="2" customFormat="1" ht="11.25">
      <c r="A146" s="37"/>
      <c r="B146" s="38"/>
      <c r="C146" s="39"/>
      <c r="D146" s="194" t="s">
        <v>143</v>
      </c>
      <c r="E146" s="39"/>
      <c r="F146" s="195" t="s">
        <v>181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143</v>
      </c>
      <c r="AU146" s="20" t="s">
        <v>139</v>
      </c>
    </row>
    <row r="147" spans="1:65" s="14" customFormat="1" ht="11.25">
      <c r="B147" s="206"/>
      <c r="C147" s="207"/>
      <c r="D147" s="189" t="s">
        <v>145</v>
      </c>
      <c r="E147" s="208" t="s">
        <v>19</v>
      </c>
      <c r="F147" s="209" t="s">
        <v>182</v>
      </c>
      <c r="G147" s="207"/>
      <c r="H147" s="210">
        <v>1</v>
      </c>
      <c r="I147" s="211"/>
      <c r="J147" s="207"/>
      <c r="K147" s="207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145</v>
      </c>
      <c r="AU147" s="216" t="s">
        <v>139</v>
      </c>
      <c r="AV147" s="14" t="s">
        <v>79</v>
      </c>
      <c r="AW147" s="14" t="s">
        <v>31</v>
      </c>
      <c r="AX147" s="14" t="s">
        <v>69</v>
      </c>
      <c r="AY147" s="216" t="s">
        <v>128</v>
      </c>
    </row>
    <row r="148" spans="1:65" s="15" customFormat="1" ht="11.25">
      <c r="B148" s="217"/>
      <c r="C148" s="218"/>
      <c r="D148" s="189" t="s">
        <v>145</v>
      </c>
      <c r="E148" s="219" t="s">
        <v>19</v>
      </c>
      <c r="F148" s="220" t="s">
        <v>148</v>
      </c>
      <c r="G148" s="218"/>
      <c r="H148" s="221">
        <v>1</v>
      </c>
      <c r="I148" s="222"/>
      <c r="J148" s="218"/>
      <c r="K148" s="218"/>
      <c r="L148" s="223"/>
      <c r="M148" s="224"/>
      <c r="N148" s="225"/>
      <c r="O148" s="225"/>
      <c r="P148" s="225"/>
      <c r="Q148" s="225"/>
      <c r="R148" s="225"/>
      <c r="S148" s="225"/>
      <c r="T148" s="226"/>
      <c r="AT148" s="227" t="s">
        <v>145</v>
      </c>
      <c r="AU148" s="227" t="s">
        <v>139</v>
      </c>
      <c r="AV148" s="15" t="s">
        <v>139</v>
      </c>
      <c r="AW148" s="15" t="s">
        <v>31</v>
      </c>
      <c r="AX148" s="15" t="s">
        <v>77</v>
      </c>
      <c r="AY148" s="227" t="s">
        <v>128</v>
      </c>
    </row>
    <row r="149" spans="1:65" s="12" customFormat="1" ht="22.9" customHeight="1">
      <c r="B149" s="160"/>
      <c r="C149" s="161"/>
      <c r="D149" s="162" t="s">
        <v>68</v>
      </c>
      <c r="E149" s="174" t="s">
        <v>183</v>
      </c>
      <c r="F149" s="174" t="s">
        <v>184</v>
      </c>
      <c r="G149" s="161"/>
      <c r="H149" s="161"/>
      <c r="I149" s="164"/>
      <c r="J149" s="175">
        <f>BK149</f>
        <v>0</v>
      </c>
      <c r="K149" s="161"/>
      <c r="L149" s="166"/>
      <c r="M149" s="167"/>
      <c r="N149" s="168"/>
      <c r="O149" s="168"/>
      <c r="P149" s="169">
        <f>P150+P168+P174+P180+P200</f>
        <v>0</v>
      </c>
      <c r="Q149" s="168"/>
      <c r="R149" s="169">
        <f>R150+R168+R174+R180+R200</f>
        <v>1.9983287099999998</v>
      </c>
      <c r="S149" s="168"/>
      <c r="T149" s="170">
        <f>T150+T168+T174+T180+T200</f>
        <v>7.51023</v>
      </c>
      <c r="AR149" s="171" t="s">
        <v>77</v>
      </c>
      <c r="AT149" s="172" t="s">
        <v>68</v>
      </c>
      <c r="AU149" s="172" t="s">
        <v>77</v>
      </c>
      <c r="AY149" s="171" t="s">
        <v>128</v>
      </c>
      <c r="BK149" s="173">
        <f>BK150+BK168+BK174+BK180+BK200</f>
        <v>0</v>
      </c>
    </row>
    <row r="150" spans="1:65" s="12" customFormat="1" ht="20.85" customHeight="1">
      <c r="B150" s="160"/>
      <c r="C150" s="161"/>
      <c r="D150" s="162" t="s">
        <v>68</v>
      </c>
      <c r="E150" s="174" t="s">
        <v>185</v>
      </c>
      <c r="F150" s="174" t="s">
        <v>186</v>
      </c>
      <c r="G150" s="161"/>
      <c r="H150" s="161"/>
      <c r="I150" s="164"/>
      <c r="J150" s="175">
        <f>BK150</f>
        <v>0</v>
      </c>
      <c r="K150" s="161"/>
      <c r="L150" s="166"/>
      <c r="M150" s="167"/>
      <c r="N150" s="168"/>
      <c r="O150" s="168"/>
      <c r="P150" s="169">
        <f>SUM(P151:P167)</f>
        <v>0</v>
      </c>
      <c r="Q150" s="168"/>
      <c r="R150" s="169">
        <f>SUM(R151:R167)</f>
        <v>0</v>
      </c>
      <c r="S150" s="168"/>
      <c r="T150" s="170">
        <f>SUM(T151:T167)</f>
        <v>0</v>
      </c>
      <c r="AR150" s="171" t="s">
        <v>77</v>
      </c>
      <c r="AT150" s="172" t="s">
        <v>68</v>
      </c>
      <c r="AU150" s="172" t="s">
        <v>79</v>
      </c>
      <c r="AY150" s="171" t="s">
        <v>128</v>
      </c>
      <c r="BK150" s="173">
        <f>SUM(BK151:BK167)</f>
        <v>0</v>
      </c>
    </row>
    <row r="151" spans="1:65" s="2" customFormat="1" ht="21.75" customHeight="1">
      <c r="A151" s="37"/>
      <c r="B151" s="38"/>
      <c r="C151" s="176" t="s">
        <v>129</v>
      </c>
      <c r="D151" s="176" t="s">
        <v>133</v>
      </c>
      <c r="E151" s="177" t="s">
        <v>187</v>
      </c>
      <c r="F151" s="178" t="s">
        <v>188</v>
      </c>
      <c r="G151" s="179" t="s">
        <v>178</v>
      </c>
      <c r="H151" s="180">
        <v>1</v>
      </c>
      <c r="I151" s="181"/>
      <c r="J151" s="182">
        <f>ROUND(I151*H151,2)</f>
        <v>0</v>
      </c>
      <c r="K151" s="178" t="s">
        <v>137</v>
      </c>
      <c r="L151" s="42"/>
      <c r="M151" s="183" t="s">
        <v>19</v>
      </c>
      <c r="N151" s="184" t="s">
        <v>40</v>
      </c>
      <c r="O151" s="67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138</v>
      </c>
      <c r="AT151" s="187" t="s">
        <v>133</v>
      </c>
      <c r="AU151" s="187" t="s">
        <v>139</v>
      </c>
      <c r="AY151" s="20" t="s">
        <v>128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20" t="s">
        <v>77</v>
      </c>
      <c r="BK151" s="188">
        <f>ROUND(I151*H151,2)</f>
        <v>0</v>
      </c>
      <c r="BL151" s="20" t="s">
        <v>138</v>
      </c>
      <c r="BM151" s="187" t="s">
        <v>189</v>
      </c>
    </row>
    <row r="152" spans="1:65" s="2" customFormat="1" ht="19.5">
      <c r="A152" s="37"/>
      <c r="B152" s="38"/>
      <c r="C152" s="39"/>
      <c r="D152" s="189" t="s">
        <v>141</v>
      </c>
      <c r="E152" s="39"/>
      <c r="F152" s="190" t="s">
        <v>190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141</v>
      </c>
      <c r="AU152" s="20" t="s">
        <v>139</v>
      </c>
    </row>
    <row r="153" spans="1:65" s="2" customFormat="1" ht="11.25">
      <c r="A153" s="37"/>
      <c r="B153" s="38"/>
      <c r="C153" s="39"/>
      <c r="D153" s="194" t="s">
        <v>143</v>
      </c>
      <c r="E153" s="39"/>
      <c r="F153" s="195" t="s">
        <v>191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143</v>
      </c>
      <c r="AU153" s="20" t="s">
        <v>139</v>
      </c>
    </row>
    <row r="154" spans="1:65" s="14" customFormat="1" ht="11.25">
      <c r="B154" s="206"/>
      <c r="C154" s="207"/>
      <c r="D154" s="189" t="s">
        <v>145</v>
      </c>
      <c r="E154" s="208" t="s">
        <v>19</v>
      </c>
      <c r="F154" s="209" t="s">
        <v>77</v>
      </c>
      <c r="G154" s="207"/>
      <c r="H154" s="210">
        <v>1</v>
      </c>
      <c r="I154" s="211"/>
      <c r="J154" s="207"/>
      <c r="K154" s="207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145</v>
      </c>
      <c r="AU154" s="216" t="s">
        <v>139</v>
      </c>
      <c r="AV154" s="14" t="s">
        <v>79</v>
      </c>
      <c r="AW154" s="14" t="s">
        <v>31</v>
      </c>
      <c r="AX154" s="14" t="s">
        <v>77</v>
      </c>
      <c r="AY154" s="216" t="s">
        <v>128</v>
      </c>
    </row>
    <row r="155" spans="1:65" s="2" customFormat="1" ht="21.75" customHeight="1">
      <c r="A155" s="37"/>
      <c r="B155" s="38"/>
      <c r="C155" s="176" t="s">
        <v>192</v>
      </c>
      <c r="D155" s="176" t="s">
        <v>133</v>
      </c>
      <c r="E155" s="177" t="s">
        <v>193</v>
      </c>
      <c r="F155" s="178" t="s">
        <v>194</v>
      </c>
      <c r="G155" s="179" t="s">
        <v>178</v>
      </c>
      <c r="H155" s="180">
        <v>60</v>
      </c>
      <c r="I155" s="181"/>
      <c r="J155" s="182">
        <f>ROUND(I155*H155,2)</f>
        <v>0</v>
      </c>
      <c r="K155" s="178" t="s">
        <v>137</v>
      </c>
      <c r="L155" s="42"/>
      <c r="M155" s="183" t="s">
        <v>19</v>
      </c>
      <c r="N155" s="184" t="s">
        <v>40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138</v>
      </c>
      <c r="AT155" s="187" t="s">
        <v>133</v>
      </c>
      <c r="AU155" s="187" t="s">
        <v>139</v>
      </c>
      <c r="AY155" s="20" t="s">
        <v>128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77</v>
      </c>
      <c r="BK155" s="188">
        <f>ROUND(I155*H155,2)</f>
        <v>0</v>
      </c>
      <c r="BL155" s="20" t="s">
        <v>138</v>
      </c>
      <c r="BM155" s="187" t="s">
        <v>195</v>
      </c>
    </row>
    <row r="156" spans="1:65" s="2" customFormat="1" ht="19.5">
      <c r="A156" s="37"/>
      <c r="B156" s="38"/>
      <c r="C156" s="39"/>
      <c r="D156" s="189" t="s">
        <v>141</v>
      </c>
      <c r="E156" s="39"/>
      <c r="F156" s="190" t="s">
        <v>196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141</v>
      </c>
      <c r="AU156" s="20" t="s">
        <v>139</v>
      </c>
    </row>
    <row r="157" spans="1:65" s="2" customFormat="1" ht="11.25">
      <c r="A157" s="37"/>
      <c r="B157" s="38"/>
      <c r="C157" s="39"/>
      <c r="D157" s="194" t="s">
        <v>143</v>
      </c>
      <c r="E157" s="39"/>
      <c r="F157" s="195" t="s">
        <v>197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143</v>
      </c>
      <c r="AU157" s="20" t="s">
        <v>139</v>
      </c>
    </row>
    <row r="158" spans="1:65" s="14" customFormat="1" ht="11.25">
      <c r="B158" s="206"/>
      <c r="C158" s="207"/>
      <c r="D158" s="189" t="s">
        <v>145</v>
      </c>
      <c r="E158" s="208" t="s">
        <v>19</v>
      </c>
      <c r="F158" s="209" t="s">
        <v>198</v>
      </c>
      <c r="G158" s="207"/>
      <c r="H158" s="210">
        <v>60</v>
      </c>
      <c r="I158" s="211"/>
      <c r="J158" s="207"/>
      <c r="K158" s="207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145</v>
      </c>
      <c r="AU158" s="216" t="s">
        <v>139</v>
      </c>
      <c r="AV158" s="14" t="s">
        <v>79</v>
      </c>
      <c r="AW158" s="14" t="s">
        <v>31</v>
      </c>
      <c r="AX158" s="14" t="s">
        <v>77</v>
      </c>
      <c r="AY158" s="216" t="s">
        <v>128</v>
      </c>
    </row>
    <row r="159" spans="1:65" s="2" customFormat="1" ht="21.75" customHeight="1">
      <c r="A159" s="37"/>
      <c r="B159" s="38"/>
      <c r="C159" s="176" t="s">
        <v>199</v>
      </c>
      <c r="D159" s="176" t="s">
        <v>133</v>
      </c>
      <c r="E159" s="177" t="s">
        <v>200</v>
      </c>
      <c r="F159" s="178" t="s">
        <v>201</v>
      </c>
      <c r="G159" s="179" t="s">
        <v>178</v>
      </c>
      <c r="H159" s="180">
        <v>1</v>
      </c>
      <c r="I159" s="181"/>
      <c r="J159" s="182">
        <f>ROUND(I159*H159,2)</f>
        <v>0</v>
      </c>
      <c r="K159" s="178" t="s">
        <v>137</v>
      </c>
      <c r="L159" s="42"/>
      <c r="M159" s="183" t="s">
        <v>19</v>
      </c>
      <c r="N159" s="184" t="s">
        <v>40</v>
      </c>
      <c r="O159" s="67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138</v>
      </c>
      <c r="AT159" s="187" t="s">
        <v>133</v>
      </c>
      <c r="AU159" s="187" t="s">
        <v>139</v>
      </c>
      <c r="AY159" s="20" t="s">
        <v>128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20" t="s">
        <v>77</v>
      </c>
      <c r="BK159" s="188">
        <f>ROUND(I159*H159,2)</f>
        <v>0</v>
      </c>
      <c r="BL159" s="20" t="s">
        <v>138</v>
      </c>
      <c r="BM159" s="187" t="s">
        <v>202</v>
      </c>
    </row>
    <row r="160" spans="1:65" s="2" customFormat="1" ht="19.5">
      <c r="A160" s="37"/>
      <c r="B160" s="38"/>
      <c r="C160" s="39"/>
      <c r="D160" s="189" t="s">
        <v>141</v>
      </c>
      <c r="E160" s="39"/>
      <c r="F160" s="190" t="s">
        <v>203</v>
      </c>
      <c r="G160" s="39"/>
      <c r="H160" s="39"/>
      <c r="I160" s="191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141</v>
      </c>
      <c r="AU160" s="20" t="s">
        <v>139</v>
      </c>
    </row>
    <row r="161" spans="1:65" s="2" customFormat="1" ht="11.25">
      <c r="A161" s="37"/>
      <c r="B161" s="38"/>
      <c r="C161" s="39"/>
      <c r="D161" s="194" t="s">
        <v>143</v>
      </c>
      <c r="E161" s="39"/>
      <c r="F161" s="195" t="s">
        <v>204</v>
      </c>
      <c r="G161" s="39"/>
      <c r="H161" s="39"/>
      <c r="I161" s="191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143</v>
      </c>
      <c r="AU161" s="20" t="s">
        <v>139</v>
      </c>
    </row>
    <row r="162" spans="1:65" s="14" customFormat="1" ht="11.25">
      <c r="B162" s="206"/>
      <c r="C162" s="207"/>
      <c r="D162" s="189" t="s">
        <v>145</v>
      </c>
      <c r="E162" s="208" t="s">
        <v>19</v>
      </c>
      <c r="F162" s="209" t="s">
        <v>77</v>
      </c>
      <c r="G162" s="207"/>
      <c r="H162" s="210">
        <v>1</v>
      </c>
      <c r="I162" s="211"/>
      <c r="J162" s="207"/>
      <c r="K162" s="207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145</v>
      </c>
      <c r="AU162" s="216" t="s">
        <v>139</v>
      </c>
      <c r="AV162" s="14" t="s">
        <v>79</v>
      </c>
      <c r="AW162" s="14" t="s">
        <v>31</v>
      </c>
      <c r="AX162" s="14" t="s">
        <v>77</v>
      </c>
      <c r="AY162" s="216" t="s">
        <v>128</v>
      </c>
    </row>
    <row r="163" spans="1:65" s="2" customFormat="1" ht="21.75" customHeight="1">
      <c r="A163" s="37"/>
      <c r="B163" s="38"/>
      <c r="C163" s="176" t="s">
        <v>183</v>
      </c>
      <c r="D163" s="176" t="s">
        <v>133</v>
      </c>
      <c r="E163" s="177" t="s">
        <v>205</v>
      </c>
      <c r="F163" s="178" t="s">
        <v>206</v>
      </c>
      <c r="G163" s="179" t="s">
        <v>136</v>
      </c>
      <c r="H163" s="180">
        <v>33.6</v>
      </c>
      <c r="I163" s="181"/>
      <c r="J163" s="182">
        <f>ROUND(I163*H163,2)</f>
        <v>0</v>
      </c>
      <c r="K163" s="178" t="s">
        <v>137</v>
      </c>
      <c r="L163" s="42"/>
      <c r="M163" s="183" t="s">
        <v>19</v>
      </c>
      <c r="N163" s="184" t="s">
        <v>40</v>
      </c>
      <c r="O163" s="67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207</v>
      </c>
      <c r="AT163" s="187" t="s">
        <v>133</v>
      </c>
      <c r="AU163" s="187" t="s">
        <v>139</v>
      </c>
      <c r="AY163" s="20" t="s">
        <v>128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20" t="s">
        <v>77</v>
      </c>
      <c r="BK163" s="188">
        <f>ROUND(I163*H163,2)</f>
        <v>0</v>
      </c>
      <c r="BL163" s="20" t="s">
        <v>207</v>
      </c>
      <c r="BM163" s="187" t="s">
        <v>208</v>
      </c>
    </row>
    <row r="164" spans="1:65" s="2" customFormat="1" ht="11.25">
      <c r="A164" s="37"/>
      <c r="B164" s="38"/>
      <c r="C164" s="39"/>
      <c r="D164" s="189" t="s">
        <v>141</v>
      </c>
      <c r="E164" s="39"/>
      <c r="F164" s="190" t="s">
        <v>209</v>
      </c>
      <c r="G164" s="39"/>
      <c r="H164" s="39"/>
      <c r="I164" s="191"/>
      <c r="J164" s="39"/>
      <c r="K164" s="39"/>
      <c r="L164" s="42"/>
      <c r="M164" s="192"/>
      <c r="N164" s="193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141</v>
      </c>
      <c r="AU164" s="20" t="s">
        <v>139</v>
      </c>
    </row>
    <row r="165" spans="1:65" s="2" customFormat="1" ht="11.25">
      <c r="A165" s="37"/>
      <c r="B165" s="38"/>
      <c r="C165" s="39"/>
      <c r="D165" s="194" t="s">
        <v>143</v>
      </c>
      <c r="E165" s="39"/>
      <c r="F165" s="195" t="s">
        <v>210</v>
      </c>
      <c r="G165" s="39"/>
      <c r="H165" s="39"/>
      <c r="I165" s="191"/>
      <c r="J165" s="39"/>
      <c r="K165" s="39"/>
      <c r="L165" s="42"/>
      <c r="M165" s="192"/>
      <c r="N165" s="193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143</v>
      </c>
      <c r="AU165" s="20" t="s">
        <v>139</v>
      </c>
    </row>
    <row r="166" spans="1:65" s="14" customFormat="1" ht="11.25">
      <c r="B166" s="206"/>
      <c r="C166" s="207"/>
      <c r="D166" s="189" t="s">
        <v>145</v>
      </c>
      <c r="E166" s="208" t="s">
        <v>19</v>
      </c>
      <c r="F166" s="209" t="s">
        <v>211</v>
      </c>
      <c r="G166" s="207"/>
      <c r="H166" s="210">
        <v>33.6</v>
      </c>
      <c r="I166" s="211"/>
      <c r="J166" s="207"/>
      <c r="K166" s="207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145</v>
      </c>
      <c r="AU166" s="216" t="s">
        <v>139</v>
      </c>
      <c r="AV166" s="14" t="s">
        <v>79</v>
      </c>
      <c r="AW166" s="14" t="s">
        <v>31</v>
      </c>
      <c r="AX166" s="14" t="s">
        <v>69</v>
      </c>
      <c r="AY166" s="216" t="s">
        <v>128</v>
      </c>
    </row>
    <row r="167" spans="1:65" s="15" customFormat="1" ht="11.25">
      <c r="B167" s="217"/>
      <c r="C167" s="218"/>
      <c r="D167" s="189" t="s">
        <v>145</v>
      </c>
      <c r="E167" s="219" t="s">
        <v>19</v>
      </c>
      <c r="F167" s="220" t="s">
        <v>148</v>
      </c>
      <c r="G167" s="218"/>
      <c r="H167" s="221">
        <v>33.6</v>
      </c>
      <c r="I167" s="222"/>
      <c r="J167" s="218"/>
      <c r="K167" s="218"/>
      <c r="L167" s="223"/>
      <c r="M167" s="224"/>
      <c r="N167" s="225"/>
      <c r="O167" s="225"/>
      <c r="P167" s="225"/>
      <c r="Q167" s="225"/>
      <c r="R167" s="225"/>
      <c r="S167" s="225"/>
      <c r="T167" s="226"/>
      <c r="AT167" s="227" t="s">
        <v>145</v>
      </c>
      <c r="AU167" s="227" t="s">
        <v>139</v>
      </c>
      <c r="AV167" s="15" t="s">
        <v>139</v>
      </c>
      <c r="AW167" s="15" t="s">
        <v>31</v>
      </c>
      <c r="AX167" s="15" t="s">
        <v>77</v>
      </c>
      <c r="AY167" s="227" t="s">
        <v>128</v>
      </c>
    </row>
    <row r="168" spans="1:65" s="12" customFormat="1" ht="20.85" customHeight="1">
      <c r="B168" s="160"/>
      <c r="C168" s="161"/>
      <c r="D168" s="162" t="s">
        <v>68</v>
      </c>
      <c r="E168" s="174" t="s">
        <v>212</v>
      </c>
      <c r="F168" s="174" t="s">
        <v>213</v>
      </c>
      <c r="G168" s="161"/>
      <c r="H168" s="161"/>
      <c r="I168" s="164"/>
      <c r="J168" s="175">
        <f>BK168</f>
        <v>0</v>
      </c>
      <c r="K168" s="161"/>
      <c r="L168" s="166"/>
      <c r="M168" s="167"/>
      <c r="N168" s="168"/>
      <c r="O168" s="168"/>
      <c r="P168" s="169">
        <f>SUM(P169:P173)</f>
        <v>0</v>
      </c>
      <c r="Q168" s="168"/>
      <c r="R168" s="169">
        <f>SUM(R169:R173)</f>
        <v>1.008E-3</v>
      </c>
      <c r="S168" s="168"/>
      <c r="T168" s="170">
        <f>SUM(T169:T173)</f>
        <v>0</v>
      </c>
      <c r="AR168" s="171" t="s">
        <v>77</v>
      </c>
      <c r="AT168" s="172" t="s">
        <v>68</v>
      </c>
      <c r="AU168" s="172" t="s">
        <v>79</v>
      </c>
      <c r="AY168" s="171" t="s">
        <v>128</v>
      </c>
      <c r="BK168" s="173">
        <f>SUM(BK169:BK173)</f>
        <v>0</v>
      </c>
    </row>
    <row r="169" spans="1:65" s="2" customFormat="1" ht="16.5" customHeight="1">
      <c r="A169" s="37"/>
      <c r="B169" s="38"/>
      <c r="C169" s="176" t="s">
        <v>214</v>
      </c>
      <c r="D169" s="176" t="s">
        <v>133</v>
      </c>
      <c r="E169" s="177" t="s">
        <v>215</v>
      </c>
      <c r="F169" s="178" t="s">
        <v>216</v>
      </c>
      <c r="G169" s="179" t="s">
        <v>136</v>
      </c>
      <c r="H169" s="180">
        <v>33.6</v>
      </c>
      <c r="I169" s="181"/>
      <c r="J169" s="182">
        <f>ROUND(I169*H169,2)</f>
        <v>0</v>
      </c>
      <c r="K169" s="178" t="s">
        <v>137</v>
      </c>
      <c r="L169" s="42"/>
      <c r="M169" s="183" t="s">
        <v>19</v>
      </c>
      <c r="N169" s="184" t="s">
        <v>40</v>
      </c>
      <c r="O169" s="67"/>
      <c r="P169" s="185">
        <f>O169*H169</f>
        <v>0</v>
      </c>
      <c r="Q169" s="185">
        <v>3.0000000000000001E-5</v>
      </c>
      <c r="R169" s="185">
        <f>Q169*H169</f>
        <v>1.008E-3</v>
      </c>
      <c r="S169" s="185">
        <v>0</v>
      </c>
      <c r="T169" s="18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138</v>
      </c>
      <c r="AT169" s="187" t="s">
        <v>133</v>
      </c>
      <c r="AU169" s="187" t="s">
        <v>139</v>
      </c>
      <c r="AY169" s="20" t="s">
        <v>128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20" t="s">
        <v>77</v>
      </c>
      <c r="BK169" s="188">
        <f>ROUND(I169*H169,2)</f>
        <v>0</v>
      </c>
      <c r="BL169" s="20" t="s">
        <v>138</v>
      </c>
      <c r="BM169" s="187" t="s">
        <v>217</v>
      </c>
    </row>
    <row r="170" spans="1:65" s="2" customFormat="1" ht="19.5">
      <c r="A170" s="37"/>
      <c r="B170" s="38"/>
      <c r="C170" s="39"/>
      <c r="D170" s="189" t="s">
        <v>141</v>
      </c>
      <c r="E170" s="39"/>
      <c r="F170" s="190" t="s">
        <v>218</v>
      </c>
      <c r="G170" s="39"/>
      <c r="H170" s="39"/>
      <c r="I170" s="191"/>
      <c r="J170" s="39"/>
      <c r="K170" s="39"/>
      <c r="L170" s="42"/>
      <c r="M170" s="192"/>
      <c r="N170" s="193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141</v>
      </c>
      <c r="AU170" s="20" t="s">
        <v>139</v>
      </c>
    </row>
    <row r="171" spans="1:65" s="2" customFormat="1" ht="11.25">
      <c r="A171" s="37"/>
      <c r="B171" s="38"/>
      <c r="C171" s="39"/>
      <c r="D171" s="194" t="s">
        <v>143</v>
      </c>
      <c r="E171" s="39"/>
      <c r="F171" s="195" t="s">
        <v>219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143</v>
      </c>
      <c r="AU171" s="20" t="s">
        <v>139</v>
      </c>
    </row>
    <row r="172" spans="1:65" s="14" customFormat="1" ht="11.25">
      <c r="B172" s="206"/>
      <c r="C172" s="207"/>
      <c r="D172" s="189" t="s">
        <v>145</v>
      </c>
      <c r="E172" s="208" t="s">
        <v>19</v>
      </c>
      <c r="F172" s="209" t="s">
        <v>211</v>
      </c>
      <c r="G172" s="207"/>
      <c r="H172" s="210">
        <v>33.6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145</v>
      </c>
      <c r="AU172" s="216" t="s">
        <v>139</v>
      </c>
      <c r="AV172" s="14" t="s">
        <v>79</v>
      </c>
      <c r="AW172" s="14" t="s">
        <v>31</v>
      </c>
      <c r="AX172" s="14" t="s">
        <v>69</v>
      </c>
      <c r="AY172" s="216" t="s">
        <v>128</v>
      </c>
    </row>
    <row r="173" spans="1:65" s="15" customFormat="1" ht="11.25">
      <c r="B173" s="217"/>
      <c r="C173" s="218"/>
      <c r="D173" s="189" t="s">
        <v>145</v>
      </c>
      <c r="E173" s="219" t="s">
        <v>19</v>
      </c>
      <c r="F173" s="220" t="s">
        <v>148</v>
      </c>
      <c r="G173" s="218"/>
      <c r="H173" s="221">
        <v>33.6</v>
      </c>
      <c r="I173" s="222"/>
      <c r="J173" s="218"/>
      <c r="K173" s="218"/>
      <c r="L173" s="223"/>
      <c r="M173" s="224"/>
      <c r="N173" s="225"/>
      <c r="O173" s="225"/>
      <c r="P173" s="225"/>
      <c r="Q173" s="225"/>
      <c r="R173" s="225"/>
      <c r="S173" s="225"/>
      <c r="T173" s="226"/>
      <c r="AT173" s="227" t="s">
        <v>145</v>
      </c>
      <c r="AU173" s="227" t="s">
        <v>139</v>
      </c>
      <c r="AV173" s="15" t="s">
        <v>139</v>
      </c>
      <c r="AW173" s="15" t="s">
        <v>31</v>
      </c>
      <c r="AX173" s="15" t="s">
        <v>77</v>
      </c>
      <c r="AY173" s="227" t="s">
        <v>128</v>
      </c>
    </row>
    <row r="174" spans="1:65" s="12" customFormat="1" ht="20.85" customHeight="1">
      <c r="B174" s="160"/>
      <c r="C174" s="161"/>
      <c r="D174" s="162" t="s">
        <v>68</v>
      </c>
      <c r="E174" s="174" t="s">
        <v>220</v>
      </c>
      <c r="F174" s="174" t="s">
        <v>221</v>
      </c>
      <c r="G174" s="161"/>
      <c r="H174" s="161"/>
      <c r="I174" s="164"/>
      <c r="J174" s="175">
        <f>BK174</f>
        <v>0</v>
      </c>
      <c r="K174" s="161"/>
      <c r="L174" s="166"/>
      <c r="M174" s="167"/>
      <c r="N174" s="168"/>
      <c r="O174" s="168"/>
      <c r="P174" s="169">
        <f>SUM(P175:P179)</f>
        <v>0</v>
      </c>
      <c r="Q174" s="168"/>
      <c r="R174" s="169">
        <f>SUM(R175:R179)</f>
        <v>0</v>
      </c>
      <c r="S174" s="168"/>
      <c r="T174" s="170">
        <f>SUM(T175:T179)</f>
        <v>9.8400000000000001E-2</v>
      </c>
      <c r="AR174" s="171" t="s">
        <v>77</v>
      </c>
      <c r="AT174" s="172" t="s">
        <v>68</v>
      </c>
      <c r="AU174" s="172" t="s">
        <v>79</v>
      </c>
      <c r="AY174" s="171" t="s">
        <v>128</v>
      </c>
      <c r="BK174" s="173">
        <f>SUM(BK175:BK179)</f>
        <v>0</v>
      </c>
    </row>
    <row r="175" spans="1:65" s="2" customFormat="1" ht="16.5" customHeight="1">
      <c r="A175" s="37"/>
      <c r="B175" s="38"/>
      <c r="C175" s="176" t="s">
        <v>222</v>
      </c>
      <c r="D175" s="176" t="s">
        <v>133</v>
      </c>
      <c r="E175" s="177" t="s">
        <v>223</v>
      </c>
      <c r="F175" s="178" t="s">
        <v>224</v>
      </c>
      <c r="G175" s="179" t="s">
        <v>136</v>
      </c>
      <c r="H175" s="180">
        <v>2.4</v>
      </c>
      <c r="I175" s="181"/>
      <c r="J175" s="182">
        <f>ROUND(I175*H175,2)</f>
        <v>0</v>
      </c>
      <c r="K175" s="178" t="s">
        <v>137</v>
      </c>
      <c r="L175" s="42"/>
      <c r="M175" s="183" t="s">
        <v>19</v>
      </c>
      <c r="N175" s="184" t="s">
        <v>40</v>
      </c>
      <c r="O175" s="67"/>
      <c r="P175" s="185">
        <f>O175*H175</f>
        <v>0</v>
      </c>
      <c r="Q175" s="185">
        <v>0</v>
      </c>
      <c r="R175" s="185">
        <f>Q175*H175</f>
        <v>0</v>
      </c>
      <c r="S175" s="185">
        <v>4.1000000000000002E-2</v>
      </c>
      <c r="T175" s="186">
        <f>S175*H175</f>
        <v>9.8400000000000001E-2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138</v>
      </c>
      <c r="AT175" s="187" t="s">
        <v>133</v>
      </c>
      <c r="AU175" s="187" t="s">
        <v>139</v>
      </c>
      <c r="AY175" s="20" t="s">
        <v>128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20" t="s">
        <v>77</v>
      </c>
      <c r="BK175" s="188">
        <f>ROUND(I175*H175,2)</f>
        <v>0</v>
      </c>
      <c r="BL175" s="20" t="s">
        <v>138</v>
      </c>
      <c r="BM175" s="187" t="s">
        <v>225</v>
      </c>
    </row>
    <row r="176" spans="1:65" s="2" customFormat="1" ht="19.5">
      <c r="A176" s="37"/>
      <c r="B176" s="38"/>
      <c r="C176" s="39"/>
      <c r="D176" s="189" t="s">
        <v>141</v>
      </c>
      <c r="E176" s="39"/>
      <c r="F176" s="190" t="s">
        <v>226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141</v>
      </c>
      <c r="AU176" s="20" t="s">
        <v>139</v>
      </c>
    </row>
    <row r="177" spans="1:65" s="2" customFormat="1" ht="11.25">
      <c r="A177" s="37"/>
      <c r="B177" s="38"/>
      <c r="C177" s="39"/>
      <c r="D177" s="194" t="s">
        <v>143</v>
      </c>
      <c r="E177" s="39"/>
      <c r="F177" s="195" t="s">
        <v>227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143</v>
      </c>
      <c r="AU177" s="20" t="s">
        <v>139</v>
      </c>
    </row>
    <row r="178" spans="1:65" s="14" customFormat="1" ht="11.25">
      <c r="B178" s="206"/>
      <c r="C178" s="207"/>
      <c r="D178" s="189" t="s">
        <v>145</v>
      </c>
      <c r="E178" s="208" t="s">
        <v>19</v>
      </c>
      <c r="F178" s="209" t="s">
        <v>228</v>
      </c>
      <c r="G178" s="207"/>
      <c r="H178" s="210">
        <v>2.4</v>
      </c>
      <c r="I178" s="211"/>
      <c r="J178" s="207"/>
      <c r="K178" s="207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145</v>
      </c>
      <c r="AU178" s="216" t="s">
        <v>139</v>
      </c>
      <c r="AV178" s="14" t="s">
        <v>79</v>
      </c>
      <c r="AW178" s="14" t="s">
        <v>31</v>
      </c>
      <c r="AX178" s="14" t="s">
        <v>69</v>
      </c>
      <c r="AY178" s="216" t="s">
        <v>128</v>
      </c>
    </row>
    <row r="179" spans="1:65" s="15" customFormat="1" ht="11.25">
      <c r="B179" s="217"/>
      <c r="C179" s="218"/>
      <c r="D179" s="189" t="s">
        <v>145</v>
      </c>
      <c r="E179" s="219" t="s">
        <v>19</v>
      </c>
      <c r="F179" s="220" t="s">
        <v>148</v>
      </c>
      <c r="G179" s="218"/>
      <c r="H179" s="221">
        <v>2.4</v>
      </c>
      <c r="I179" s="222"/>
      <c r="J179" s="218"/>
      <c r="K179" s="218"/>
      <c r="L179" s="223"/>
      <c r="M179" s="224"/>
      <c r="N179" s="225"/>
      <c r="O179" s="225"/>
      <c r="P179" s="225"/>
      <c r="Q179" s="225"/>
      <c r="R179" s="225"/>
      <c r="S179" s="225"/>
      <c r="T179" s="226"/>
      <c r="AT179" s="227" t="s">
        <v>145</v>
      </c>
      <c r="AU179" s="227" t="s">
        <v>139</v>
      </c>
      <c r="AV179" s="15" t="s">
        <v>139</v>
      </c>
      <c r="AW179" s="15" t="s">
        <v>31</v>
      </c>
      <c r="AX179" s="15" t="s">
        <v>77</v>
      </c>
      <c r="AY179" s="227" t="s">
        <v>128</v>
      </c>
    </row>
    <row r="180" spans="1:65" s="12" customFormat="1" ht="20.85" customHeight="1">
      <c r="B180" s="160"/>
      <c r="C180" s="161"/>
      <c r="D180" s="162" t="s">
        <v>68</v>
      </c>
      <c r="E180" s="174" t="s">
        <v>229</v>
      </c>
      <c r="F180" s="174" t="s">
        <v>230</v>
      </c>
      <c r="G180" s="161"/>
      <c r="H180" s="161"/>
      <c r="I180" s="164"/>
      <c r="J180" s="175">
        <f>BK180</f>
        <v>0</v>
      </c>
      <c r="K180" s="161"/>
      <c r="L180" s="166"/>
      <c r="M180" s="167"/>
      <c r="N180" s="168"/>
      <c r="O180" s="168"/>
      <c r="P180" s="169">
        <f>SUM(P181:P199)</f>
        <v>0</v>
      </c>
      <c r="Q180" s="168"/>
      <c r="R180" s="169">
        <f>SUM(R181:R199)</f>
        <v>0</v>
      </c>
      <c r="S180" s="168"/>
      <c r="T180" s="170">
        <f>SUM(T181:T199)</f>
        <v>5.0754000000000001</v>
      </c>
      <c r="AR180" s="171" t="s">
        <v>77</v>
      </c>
      <c r="AT180" s="172" t="s">
        <v>68</v>
      </c>
      <c r="AU180" s="172" t="s">
        <v>79</v>
      </c>
      <c r="AY180" s="171" t="s">
        <v>128</v>
      </c>
      <c r="BK180" s="173">
        <f>SUM(BK181:BK199)</f>
        <v>0</v>
      </c>
    </row>
    <row r="181" spans="1:65" s="2" customFormat="1" ht="21.75" customHeight="1">
      <c r="A181" s="37"/>
      <c r="B181" s="38"/>
      <c r="C181" s="176" t="s">
        <v>8</v>
      </c>
      <c r="D181" s="176" t="s">
        <v>133</v>
      </c>
      <c r="E181" s="177" t="s">
        <v>231</v>
      </c>
      <c r="F181" s="178" t="s">
        <v>232</v>
      </c>
      <c r="G181" s="179" t="s">
        <v>136</v>
      </c>
      <c r="H181" s="180">
        <v>45.802</v>
      </c>
      <c r="I181" s="181"/>
      <c r="J181" s="182">
        <f>ROUND(I181*H181,2)</f>
        <v>0</v>
      </c>
      <c r="K181" s="178" t="s">
        <v>137</v>
      </c>
      <c r="L181" s="42"/>
      <c r="M181" s="183" t="s">
        <v>19</v>
      </c>
      <c r="N181" s="184" t="s">
        <v>40</v>
      </c>
      <c r="O181" s="67"/>
      <c r="P181" s="185">
        <f>O181*H181</f>
        <v>0</v>
      </c>
      <c r="Q181" s="185">
        <v>0</v>
      </c>
      <c r="R181" s="185">
        <f>Q181*H181</f>
        <v>0</v>
      </c>
      <c r="S181" s="185">
        <v>0.05</v>
      </c>
      <c r="T181" s="186">
        <f>S181*H181</f>
        <v>2.2901000000000002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138</v>
      </c>
      <c r="AT181" s="187" t="s">
        <v>133</v>
      </c>
      <c r="AU181" s="187" t="s">
        <v>139</v>
      </c>
      <c r="AY181" s="20" t="s">
        <v>128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20" t="s">
        <v>77</v>
      </c>
      <c r="BK181" s="188">
        <f>ROUND(I181*H181,2)</f>
        <v>0</v>
      </c>
      <c r="BL181" s="20" t="s">
        <v>138</v>
      </c>
      <c r="BM181" s="187" t="s">
        <v>233</v>
      </c>
    </row>
    <row r="182" spans="1:65" s="2" customFormat="1" ht="11.25">
      <c r="A182" s="37"/>
      <c r="B182" s="38"/>
      <c r="C182" s="39"/>
      <c r="D182" s="189" t="s">
        <v>141</v>
      </c>
      <c r="E182" s="39"/>
      <c r="F182" s="190" t="s">
        <v>234</v>
      </c>
      <c r="G182" s="39"/>
      <c r="H182" s="39"/>
      <c r="I182" s="191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141</v>
      </c>
      <c r="AU182" s="20" t="s">
        <v>139</v>
      </c>
    </row>
    <row r="183" spans="1:65" s="2" customFormat="1" ht="11.25">
      <c r="A183" s="37"/>
      <c r="B183" s="38"/>
      <c r="C183" s="39"/>
      <c r="D183" s="194" t="s">
        <v>143</v>
      </c>
      <c r="E183" s="39"/>
      <c r="F183" s="195" t="s">
        <v>235</v>
      </c>
      <c r="G183" s="39"/>
      <c r="H183" s="39"/>
      <c r="I183" s="191"/>
      <c r="J183" s="39"/>
      <c r="K183" s="39"/>
      <c r="L183" s="42"/>
      <c r="M183" s="192"/>
      <c r="N183" s="193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143</v>
      </c>
      <c r="AU183" s="20" t="s">
        <v>139</v>
      </c>
    </row>
    <row r="184" spans="1:65" s="13" customFormat="1" ht="11.25">
      <c r="B184" s="196"/>
      <c r="C184" s="197"/>
      <c r="D184" s="189" t="s">
        <v>145</v>
      </c>
      <c r="E184" s="198" t="s">
        <v>19</v>
      </c>
      <c r="F184" s="199" t="s">
        <v>236</v>
      </c>
      <c r="G184" s="197"/>
      <c r="H184" s="198" t="s">
        <v>19</v>
      </c>
      <c r="I184" s="200"/>
      <c r="J184" s="197"/>
      <c r="K184" s="197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145</v>
      </c>
      <c r="AU184" s="205" t="s">
        <v>139</v>
      </c>
      <c r="AV184" s="13" t="s">
        <v>77</v>
      </c>
      <c r="AW184" s="13" t="s">
        <v>31</v>
      </c>
      <c r="AX184" s="13" t="s">
        <v>69</v>
      </c>
      <c r="AY184" s="205" t="s">
        <v>128</v>
      </c>
    </row>
    <row r="185" spans="1:65" s="14" customFormat="1" ht="11.25">
      <c r="B185" s="206"/>
      <c r="C185" s="207"/>
      <c r="D185" s="189" t="s">
        <v>145</v>
      </c>
      <c r="E185" s="208" t="s">
        <v>19</v>
      </c>
      <c r="F185" s="209" t="s">
        <v>147</v>
      </c>
      <c r="G185" s="207"/>
      <c r="H185" s="210">
        <v>32.409999999999997</v>
      </c>
      <c r="I185" s="211"/>
      <c r="J185" s="207"/>
      <c r="K185" s="207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145</v>
      </c>
      <c r="AU185" s="216" t="s">
        <v>139</v>
      </c>
      <c r="AV185" s="14" t="s">
        <v>79</v>
      </c>
      <c r="AW185" s="14" t="s">
        <v>31</v>
      </c>
      <c r="AX185" s="14" t="s">
        <v>69</v>
      </c>
      <c r="AY185" s="216" t="s">
        <v>128</v>
      </c>
    </row>
    <row r="186" spans="1:65" s="15" customFormat="1" ht="11.25">
      <c r="B186" s="217"/>
      <c r="C186" s="218"/>
      <c r="D186" s="189" t="s">
        <v>145</v>
      </c>
      <c r="E186" s="219" t="s">
        <v>19</v>
      </c>
      <c r="F186" s="220" t="s">
        <v>148</v>
      </c>
      <c r="G186" s="218"/>
      <c r="H186" s="221">
        <v>32.409999999999997</v>
      </c>
      <c r="I186" s="222"/>
      <c r="J186" s="218"/>
      <c r="K186" s="218"/>
      <c r="L186" s="223"/>
      <c r="M186" s="224"/>
      <c r="N186" s="225"/>
      <c r="O186" s="225"/>
      <c r="P186" s="225"/>
      <c r="Q186" s="225"/>
      <c r="R186" s="225"/>
      <c r="S186" s="225"/>
      <c r="T186" s="226"/>
      <c r="AT186" s="227" t="s">
        <v>145</v>
      </c>
      <c r="AU186" s="227" t="s">
        <v>139</v>
      </c>
      <c r="AV186" s="15" t="s">
        <v>139</v>
      </c>
      <c r="AW186" s="15" t="s">
        <v>31</v>
      </c>
      <c r="AX186" s="15" t="s">
        <v>69</v>
      </c>
      <c r="AY186" s="227" t="s">
        <v>128</v>
      </c>
    </row>
    <row r="187" spans="1:65" s="13" customFormat="1" ht="11.25">
      <c r="B187" s="196"/>
      <c r="C187" s="197"/>
      <c r="D187" s="189" t="s">
        <v>145</v>
      </c>
      <c r="E187" s="198" t="s">
        <v>19</v>
      </c>
      <c r="F187" s="199" t="s">
        <v>149</v>
      </c>
      <c r="G187" s="197"/>
      <c r="H187" s="198" t="s">
        <v>19</v>
      </c>
      <c r="I187" s="200"/>
      <c r="J187" s="197"/>
      <c r="K187" s="197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145</v>
      </c>
      <c r="AU187" s="205" t="s">
        <v>139</v>
      </c>
      <c r="AV187" s="13" t="s">
        <v>77</v>
      </c>
      <c r="AW187" s="13" t="s">
        <v>31</v>
      </c>
      <c r="AX187" s="13" t="s">
        <v>69</v>
      </c>
      <c r="AY187" s="205" t="s">
        <v>128</v>
      </c>
    </row>
    <row r="188" spans="1:65" s="14" customFormat="1" ht="11.25">
      <c r="B188" s="206"/>
      <c r="C188" s="207"/>
      <c r="D188" s="189" t="s">
        <v>145</v>
      </c>
      <c r="E188" s="208" t="s">
        <v>19</v>
      </c>
      <c r="F188" s="209" t="s">
        <v>150</v>
      </c>
      <c r="G188" s="207"/>
      <c r="H188" s="210">
        <v>9.2159999999999993</v>
      </c>
      <c r="I188" s="211"/>
      <c r="J188" s="207"/>
      <c r="K188" s="207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145</v>
      </c>
      <c r="AU188" s="216" t="s">
        <v>139</v>
      </c>
      <c r="AV188" s="14" t="s">
        <v>79</v>
      </c>
      <c r="AW188" s="14" t="s">
        <v>31</v>
      </c>
      <c r="AX188" s="14" t="s">
        <v>69</v>
      </c>
      <c r="AY188" s="216" t="s">
        <v>128</v>
      </c>
    </row>
    <row r="189" spans="1:65" s="14" customFormat="1" ht="11.25">
      <c r="B189" s="206"/>
      <c r="C189" s="207"/>
      <c r="D189" s="189" t="s">
        <v>145</v>
      </c>
      <c r="E189" s="208" t="s">
        <v>19</v>
      </c>
      <c r="F189" s="209" t="s">
        <v>151</v>
      </c>
      <c r="G189" s="207"/>
      <c r="H189" s="210">
        <v>1.3440000000000001</v>
      </c>
      <c r="I189" s="211"/>
      <c r="J189" s="207"/>
      <c r="K189" s="207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145</v>
      </c>
      <c r="AU189" s="216" t="s">
        <v>139</v>
      </c>
      <c r="AV189" s="14" t="s">
        <v>79</v>
      </c>
      <c r="AW189" s="14" t="s">
        <v>31</v>
      </c>
      <c r="AX189" s="14" t="s">
        <v>69</v>
      </c>
      <c r="AY189" s="216" t="s">
        <v>128</v>
      </c>
    </row>
    <row r="190" spans="1:65" s="14" customFormat="1" ht="11.25">
      <c r="B190" s="206"/>
      <c r="C190" s="207"/>
      <c r="D190" s="189" t="s">
        <v>145</v>
      </c>
      <c r="E190" s="208" t="s">
        <v>19</v>
      </c>
      <c r="F190" s="209" t="s">
        <v>152</v>
      </c>
      <c r="G190" s="207"/>
      <c r="H190" s="210">
        <v>2.8319999999999999</v>
      </c>
      <c r="I190" s="211"/>
      <c r="J190" s="207"/>
      <c r="K190" s="207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145</v>
      </c>
      <c r="AU190" s="216" t="s">
        <v>139</v>
      </c>
      <c r="AV190" s="14" t="s">
        <v>79</v>
      </c>
      <c r="AW190" s="14" t="s">
        <v>31</v>
      </c>
      <c r="AX190" s="14" t="s">
        <v>69</v>
      </c>
      <c r="AY190" s="216" t="s">
        <v>128</v>
      </c>
    </row>
    <row r="191" spans="1:65" s="15" customFormat="1" ht="11.25">
      <c r="B191" s="217"/>
      <c r="C191" s="218"/>
      <c r="D191" s="189" t="s">
        <v>145</v>
      </c>
      <c r="E191" s="219" t="s">
        <v>19</v>
      </c>
      <c r="F191" s="220" t="s">
        <v>148</v>
      </c>
      <c r="G191" s="218"/>
      <c r="H191" s="221">
        <v>13.391999999999999</v>
      </c>
      <c r="I191" s="222"/>
      <c r="J191" s="218"/>
      <c r="K191" s="218"/>
      <c r="L191" s="223"/>
      <c r="M191" s="224"/>
      <c r="N191" s="225"/>
      <c r="O191" s="225"/>
      <c r="P191" s="225"/>
      <c r="Q191" s="225"/>
      <c r="R191" s="225"/>
      <c r="S191" s="225"/>
      <c r="T191" s="226"/>
      <c r="AT191" s="227" t="s">
        <v>145</v>
      </c>
      <c r="AU191" s="227" t="s">
        <v>139</v>
      </c>
      <c r="AV191" s="15" t="s">
        <v>139</v>
      </c>
      <c r="AW191" s="15" t="s">
        <v>31</v>
      </c>
      <c r="AX191" s="15" t="s">
        <v>69</v>
      </c>
      <c r="AY191" s="227" t="s">
        <v>128</v>
      </c>
    </row>
    <row r="192" spans="1:65" s="16" customFormat="1" ht="11.25">
      <c r="B192" s="228"/>
      <c r="C192" s="229"/>
      <c r="D192" s="189" t="s">
        <v>145</v>
      </c>
      <c r="E192" s="230" t="s">
        <v>19</v>
      </c>
      <c r="F192" s="231" t="s">
        <v>153</v>
      </c>
      <c r="G192" s="229"/>
      <c r="H192" s="232">
        <v>45.802</v>
      </c>
      <c r="I192" s="233"/>
      <c r="J192" s="229"/>
      <c r="K192" s="229"/>
      <c r="L192" s="234"/>
      <c r="M192" s="235"/>
      <c r="N192" s="236"/>
      <c r="O192" s="236"/>
      <c r="P192" s="236"/>
      <c r="Q192" s="236"/>
      <c r="R192" s="236"/>
      <c r="S192" s="236"/>
      <c r="T192" s="237"/>
      <c r="AT192" s="238" t="s">
        <v>145</v>
      </c>
      <c r="AU192" s="238" t="s">
        <v>139</v>
      </c>
      <c r="AV192" s="16" t="s">
        <v>138</v>
      </c>
      <c r="AW192" s="16" t="s">
        <v>31</v>
      </c>
      <c r="AX192" s="16" t="s">
        <v>77</v>
      </c>
      <c r="AY192" s="238" t="s">
        <v>128</v>
      </c>
    </row>
    <row r="193" spans="1:65" s="2" customFormat="1" ht="21.75" customHeight="1">
      <c r="A193" s="37"/>
      <c r="B193" s="38"/>
      <c r="C193" s="176" t="s">
        <v>237</v>
      </c>
      <c r="D193" s="176" t="s">
        <v>133</v>
      </c>
      <c r="E193" s="177" t="s">
        <v>238</v>
      </c>
      <c r="F193" s="178" t="s">
        <v>239</v>
      </c>
      <c r="G193" s="179" t="s">
        <v>136</v>
      </c>
      <c r="H193" s="180">
        <v>60.55</v>
      </c>
      <c r="I193" s="181"/>
      <c r="J193" s="182">
        <f>ROUND(I193*H193,2)</f>
        <v>0</v>
      </c>
      <c r="K193" s="178" t="s">
        <v>137</v>
      </c>
      <c r="L193" s="42"/>
      <c r="M193" s="183" t="s">
        <v>19</v>
      </c>
      <c r="N193" s="184" t="s">
        <v>40</v>
      </c>
      <c r="O193" s="67"/>
      <c r="P193" s="185">
        <f>O193*H193</f>
        <v>0</v>
      </c>
      <c r="Q193" s="185">
        <v>0</v>
      </c>
      <c r="R193" s="185">
        <f>Q193*H193</f>
        <v>0</v>
      </c>
      <c r="S193" s="185">
        <v>4.5999999999999999E-2</v>
      </c>
      <c r="T193" s="186">
        <f>S193*H193</f>
        <v>2.7852999999999999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138</v>
      </c>
      <c r="AT193" s="187" t="s">
        <v>133</v>
      </c>
      <c r="AU193" s="187" t="s">
        <v>139</v>
      </c>
      <c r="AY193" s="20" t="s">
        <v>128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20" t="s">
        <v>77</v>
      </c>
      <c r="BK193" s="188">
        <f>ROUND(I193*H193,2)</f>
        <v>0</v>
      </c>
      <c r="BL193" s="20" t="s">
        <v>138</v>
      </c>
      <c r="BM193" s="187" t="s">
        <v>240</v>
      </c>
    </row>
    <row r="194" spans="1:65" s="2" customFormat="1" ht="19.5">
      <c r="A194" s="37"/>
      <c r="B194" s="38"/>
      <c r="C194" s="39"/>
      <c r="D194" s="189" t="s">
        <v>141</v>
      </c>
      <c r="E194" s="39"/>
      <c r="F194" s="190" t="s">
        <v>241</v>
      </c>
      <c r="G194" s="39"/>
      <c r="H194" s="39"/>
      <c r="I194" s="191"/>
      <c r="J194" s="39"/>
      <c r="K194" s="39"/>
      <c r="L194" s="42"/>
      <c r="M194" s="192"/>
      <c r="N194" s="193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141</v>
      </c>
      <c r="AU194" s="20" t="s">
        <v>139</v>
      </c>
    </row>
    <row r="195" spans="1:65" s="2" customFormat="1" ht="11.25">
      <c r="A195" s="37"/>
      <c r="B195" s="38"/>
      <c r="C195" s="39"/>
      <c r="D195" s="194" t="s">
        <v>143</v>
      </c>
      <c r="E195" s="39"/>
      <c r="F195" s="195" t="s">
        <v>242</v>
      </c>
      <c r="G195" s="39"/>
      <c r="H195" s="39"/>
      <c r="I195" s="191"/>
      <c r="J195" s="39"/>
      <c r="K195" s="39"/>
      <c r="L195" s="42"/>
      <c r="M195" s="192"/>
      <c r="N195" s="193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143</v>
      </c>
      <c r="AU195" s="20" t="s">
        <v>139</v>
      </c>
    </row>
    <row r="196" spans="1:65" s="13" customFormat="1" ht="11.25">
      <c r="B196" s="196"/>
      <c r="C196" s="197"/>
      <c r="D196" s="189" t="s">
        <v>145</v>
      </c>
      <c r="E196" s="198" t="s">
        <v>19</v>
      </c>
      <c r="F196" s="199" t="s">
        <v>236</v>
      </c>
      <c r="G196" s="197"/>
      <c r="H196" s="198" t="s">
        <v>19</v>
      </c>
      <c r="I196" s="200"/>
      <c r="J196" s="197"/>
      <c r="K196" s="197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145</v>
      </c>
      <c r="AU196" s="205" t="s">
        <v>139</v>
      </c>
      <c r="AV196" s="13" t="s">
        <v>77</v>
      </c>
      <c r="AW196" s="13" t="s">
        <v>31</v>
      </c>
      <c r="AX196" s="13" t="s">
        <v>69</v>
      </c>
      <c r="AY196" s="205" t="s">
        <v>128</v>
      </c>
    </row>
    <row r="197" spans="1:65" s="14" customFormat="1" ht="11.25">
      <c r="B197" s="206"/>
      <c r="C197" s="207"/>
      <c r="D197" s="189" t="s">
        <v>145</v>
      </c>
      <c r="E197" s="208" t="s">
        <v>19</v>
      </c>
      <c r="F197" s="209" t="s">
        <v>243</v>
      </c>
      <c r="G197" s="207"/>
      <c r="H197" s="210">
        <v>60.55</v>
      </c>
      <c r="I197" s="211"/>
      <c r="J197" s="207"/>
      <c r="K197" s="207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145</v>
      </c>
      <c r="AU197" s="216" t="s">
        <v>139</v>
      </c>
      <c r="AV197" s="14" t="s">
        <v>79</v>
      </c>
      <c r="AW197" s="14" t="s">
        <v>31</v>
      </c>
      <c r="AX197" s="14" t="s">
        <v>69</v>
      </c>
      <c r="AY197" s="216" t="s">
        <v>128</v>
      </c>
    </row>
    <row r="198" spans="1:65" s="15" customFormat="1" ht="11.25">
      <c r="B198" s="217"/>
      <c r="C198" s="218"/>
      <c r="D198" s="189" t="s">
        <v>145</v>
      </c>
      <c r="E198" s="219" t="s">
        <v>19</v>
      </c>
      <c r="F198" s="220" t="s">
        <v>148</v>
      </c>
      <c r="G198" s="218"/>
      <c r="H198" s="221">
        <v>60.55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AT198" s="227" t="s">
        <v>145</v>
      </c>
      <c r="AU198" s="227" t="s">
        <v>139</v>
      </c>
      <c r="AV198" s="15" t="s">
        <v>139</v>
      </c>
      <c r="AW198" s="15" t="s">
        <v>31</v>
      </c>
      <c r="AX198" s="15" t="s">
        <v>69</v>
      </c>
      <c r="AY198" s="227" t="s">
        <v>128</v>
      </c>
    </row>
    <row r="199" spans="1:65" s="16" customFormat="1" ht="11.25">
      <c r="B199" s="228"/>
      <c r="C199" s="229"/>
      <c r="D199" s="189" t="s">
        <v>145</v>
      </c>
      <c r="E199" s="230" t="s">
        <v>19</v>
      </c>
      <c r="F199" s="231" t="s">
        <v>153</v>
      </c>
      <c r="G199" s="229"/>
      <c r="H199" s="232">
        <v>60.55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AT199" s="238" t="s">
        <v>145</v>
      </c>
      <c r="AU199" s="238" t="s">
        <v>139</v>
      </c>
      <c r="AV199" s="16" t="s">
        <v>138</v>
      </c>
      <c r="AW199" s="16" t="s">
        <v>31</v>
      </c>
      <c r="AX199" s="16" t="s">
        <v>77</v>
      </c>
      <c r="AY199" s="238" t="s">
        <v>128</v>
      </c>
    </row>
    <row r="200" spans="1:65" s="12" customFormat="1" ht="20.85" customHeight="1">
      <c r="B200" s="160"/>
      <c r="C200" s="161"/>
      <c r="D200" s="162" t="s">
        <v>68</v>
      </c>
      <c r="E200" s="174" t="s">
        <v>244</v>
      </c>
      <c r="F200" s="174" t="s">
        <v>245</v>
      </c>
      <c r="G200" s="161"/>
      <c r="H200" s="161"/>
      <c r="I200" s="164"/>
      <c r="J200" s="175">
        <f>BK200</f>
        <v>0</v>
      </c>
      <c r="K200" s="161"/>
      <c r="L200" s="166"/>
      <c r="M200" s="167"/>
      <c r="N200" s="168"/>
      <c r="O200" s="168"/>
      <c r="P200" s="169">
        <f>SUM(P201:P539)</f>
        <v>0</v>
      </c>
      <c r="Q200" s="168"/>
      <c r="R200" s="169">
        <f>SUM(R201:R539)</f>
        <v>1.9973207099999999</v>
      </c>
      <c r="S200" s="168"/>
      <c r="T200" s="170">
        <f>SUM(T201:T539)</f>
        <v>2.33643</v>
      </c>
      <c r="AR200" s="171" t="s">
        <v>77</v>
      </c>
      <c r="AT200" s="172" t="s">
        <v>68</v>
      </c>
      <c r="AU200" s="172" t="s">
        <v>79</v>
      </c>
      <c r="AY200" s="171" t="s">
        <v>128</v>
      </c>
      <c r="BK200" s="173">
        <f>SUM(BK201:BK539)</f>
        <v>0</v>
      </c>
    </row>
    <row r="201" spans="1:65" s="2" customFormat="1" ht="16.5" customHeight="1">
      <c r="A201" s="37"/>
      <c r="B201" s="38"/>
      <c r="C201" s="176" t="s">
        <v>246</v>
      </c>
      <c r="D201" s="176" t="s">
        <v>133</v>
      </c>
      <c r="E201" s="177" t="s">
        <v>247</v>
      </c>
      <c r="F201" s="178" t="s">
        <v>248</v>
      </c>
      <c r="G201" s="179" t="s">
        <v>136</v>
      </c>
      <c r="H201" s="180">
        <v>14.061999999999999</v>
      </c>
      <c r="I201" s="181"/>
      <c r="J201" s="182">
        <f>ROUND(I201*H201,2)</f>
        <v>0</v>
      </c>
      <c r="K201" s="178" t="s">
        <v>137</v>
      </c>
      <c r="L201" s="42"/>
      <c r="M201" s="183" t="s">
        <v>19</v>
      </c>
      <c r="N201" s="184" t="s">
        <v>40</v>
      </c>
      <c r="O201" s="67"/>
      <c r="P201" s="185">
        <f>O201*H201</f>
        <v>0</v>
      </c>
      <c r="Q201" s="185">
        <v>0</v>
      </c>
      <c r="R201" s="185">
        <f>Q201*H201</f>
        <v>0</v>
      </c>
      <c r="S201" s="185">
        <v>6.6000000000000003E-2</v>
      </c>
      <c r="T201" s="186">
        <f>S201*H201</f>
        <v>0.92809200000000003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138</v>
      </c>
      <c r="AT201" s="187" t="s">
        <v>133</v>
      </c>
      <c r="AU201" s="187" t="s">
        <v>139</v>
      </c>
      <c r="AY201" s="20" t="s">
        <v>128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77</v>
      </c>
      <c r="BK201" s="188">
        <f>ROUND(I201*H201,2)</f>
        <v>0</v>
      </c>
      <c r="BL201" s="20" t="s">
        <v>138</v>
      </c>
      <c r="BM201" s="187" t="s">
        <v>249</v>
      </c>
    </row>
    <row r="202" spans="1:65" s="2" customFormat="1" ht="11.25">
      <c r="A202" s="37"/>
      <c r="B202" s="38"/>
      <c r="C202" s="39"/>
      <c r="D202" s="189" t="s">
        <v>141</v>
      </c>
      <c r="E202" s="39"/>
      <c r="F202" s="190" t="s">
        <v>250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141</v>
      </c>
      <c r="AU202" s="20" t="s">
        <v>139</v>
      </c>
    </row>
    <row r="203" spans="1:65" s="2" customFormat="1" ht="11.25">
      <c r="A203" s="37"/>
      <c r="B203" s="38"/>
      <c r="C203" s="39"/>
      <c r="D203" s="194" t="s">
        <v>143</v>
      </c>
      <c r="E203" s="39"/>
      <c r="F203" s="195" t="s">
        <v>251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143</v>
      </c>
      <c r="AU203" s="20" t="s">
        <v>139</v>
      </c>
    </row>
    <row r="204" spans="1:65" s="13" customFormat="1" ht="11.25">
      <c r="B204" s="196"/>
      <c r="C204" s="197"/>
      <c r="D204" s="189" t="s">
        <v>145</v>
      </c>
      <c r="E204" s="198" t="s">
        <v>19</v>
      </c>
      <c r="F204" s="199" t="s">
        <v>236</v>
      </c>
      <c r="G204" s="197"/>
      <c r="H204" s="198" t="s">
        <v>19</v>
      </c>
      <c r="I204" s="200"/>
      <c r="J204" s="197"/>
      <c r="K204" s="197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145</v>
      </c>
      <c r="AU204" s="205" t="s">
        <v>139</v>
      </c>
      <c r="AV204" s="13" t="s">
        <v>77</v>
      </c>
      <c r="AW204" s="13" t="s">
        <v>31</v>
      </c>
      <c r="AX204" s="13" t="s">
        <v>69</v>
      </c>
      <c r="AY204" s="205" t="s">
        <v>128</v>
      </c>
    </row>
    <row r="205" spans="1:65" s="13" customFormat="1" ht="11.25">
      <c r="B205" s="196"/>
      <c r="C205" s="197"/>
      <c r="D205" s="189" t="s">
        <v>145</v>
      </c>
      <c r="E205" s="198" t="s">
        <v>19</v>
      </c>
      <c r="F205" s="199" t="s">
        <v>149</v>
      </c>
      <c r="G205" s="197"/>
      <c r="H205" s="198" t="s">
        <v>19</v>
      </c>
      <c r="I205" s="200"/>
      <c r="J205" s="197"/>
      <c r="K205" s="197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145</v>
      </c>
      <c r="AU205" s="205" t="s">
        <v>139</v>
      </c>
      <c r="AV205" s="13" t="s">
        <v>77</v>
      </c>
      <c r="AW205" s="13" t="s">
        <v>31</v>
      </c>
      <c r="AX205" s="13" t="s">
        <v>69</v>
      </c>
      <c r="AY205" s="205" t="s">
        <v>128</v>
      </c>
    </row>
    <row r="206" spans="1:65" s="14" customFormat="1" ht="11.25">
      <c r="B206" s="206"/>
      <c r="C206" s="207"/>
      <c r="D206" s="189" t="s">
        <v>145</v>
      </c>
      <c r="E206" s="208" t="s">
        <v>19</v>
      </c>
      <c r="F206" s="209" t="s">
        <v>150</v>
      </c>
      <c r="G206" s="207"/>
      <c r="H206" s="210">
        <v>9.2159999999999993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145</v>
      </c>
      <c r="AU206" s="216" t="s">
        <v>139</v>
      </c>
      <c r="AV206" s="14" t="s">
        <v>79</v>
      </c>
      <c r="AW206" s="14" t="s">
        <v>31</v>
      </c>
      <c r="AX206" s="14" t="s">
        <v>69</v>
      </c>
      <c r="AY206" s="216" t="s">
        <v>128</v>
      </c>
    </row>
    <row r="207" spans="1:65" s="14" customFormat="1" ht="11.25">
      <c r="B207" s="206"/>
      <c r="C207" s="207"/>
      <c r="D207" s="189" t="s">
        <v>145</v>
      </c>
      <c r="E207" s="208" t="s">
        <v>19</v>
      </c>
      <c r="F207" s="209" t="s">
        <v>151</v>
      </c>
      <c r="G207" s="207"/>
      <c r="H207" s="210">
        <v>1.3440000000000001</v>
      </c>
      <c r="I207" s="211"/>
      <c r="J207" s="207"/>
      <c r="K207" s="207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145</v>
      </c>
      <c r="AU207" s="216" t="s">
        <v>139</v>
      </c>
      <c r="AV207" s="14" t="s">
        <v>79</v>
      </c>
      <c r="AW207" s="14" t="s">
        <v>31</v>
      </c>
      <c r="AX207" s="14" t="s">
        <v>69</v>
      </c>
      <c r="AY207" s="216" t="s">
        <v>128</v>
      </c>
    </row>
    <row r="208" spans="1:65" s="14" customFormat="1" ht="11.25">
      <c r="B208" s="206"/>
      <c r="C208" s="207"/>
      <c r="D208" s="189" t="s">
        <v>145</v>
      </c>
      <c r="E208" s="208" t="s">
        <v>19</v>
      </c>
      <c r="F208" s="209" t="s">
        <v>152</v>
      </c>
      <c r="G208" s="207"/>
      <c r="H208" s="210">
        <v>2.8319999999999999</v>
      </c>
      <c r="I208" s="211"/>
      <c r="J208" s="207"/>
      <c r="K208" s="207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145</v>
      </c>
      <c r="AU208" s="216" t="s">
        <v>139</v>
      </c>
      <c r="AV208" s="14" t="s">
        <v>79</v>
      </c>
      <c r="AW208" s="14" t="s">
        <v>31</v>
      </c>
      <c r="AX208" s="14" t="s">
        <v>69</v>
      </c>
      <c r="AY208" s="216" t="s">
        <v>128</v>
      </c>
    </row>
    <row r="209" spans="1:65" s="15" customFormat="1" ht="11.25">
      <c r="B209" s="217"/>
      <c r="C209" s="218"/>
      <c r="D209" s="189" t="s">
        <v>145</v>
      </c>
      <c r="E209" s="219" t="s">
        <v>19</v>
      </c>
      <c r="F209" s="220" t="s">
        <v>148</v>
      </c>
      <c r="G209" s="218"/>
      <c r="H209" s="221">
        <v>13.391999999999999</v>
      </c>
      <c r="I209" s="222"/>
      <c r="J209" s="218"/>
      <c r="K209" s="218"/>
      <c r="L209" s="223"/>
      <c r="M209" s="224"/>
      <c r="N209" s="225"/>
      <c r="O209" s="225"/>
      <c r="P209" s="225"/>
      <c r="Q209" s="225"/>
      <c r="R209" s="225"/>
      <c r="S209" s="225"/>
      <c r="T209" s="226"/>
      <c r="AT209" s="227" t="s">
        <v>145</v>
      </c>
      <c r="AU209" s="227" t="s">
        <v>139</v>
      </c>
      <c r="AV209" s="15" t="s">
        <v>139</v>
      </c>
      <c r="AW209" s="15" t="s">
        <v>31</v>
      </c>
      <c r="AX209" s="15" t="s">
        <v>69</v>
      </c>
      <c r="AY209" s="227" t="s">
        <v>128</v>
      </c>
    </row>
    <row r="210" spans="1:65" s="16" customFormat="1" ht="11.25">
      <c r="B210" s="228"/>
      <c r="C210" s="229"/>
      <c r="D210" s="189" t="s">
        <v>145</v>
      </c>
      <c r="E210" s="230" t="s">
        <v>19</v>
      </c>
      <c r="F210" s="231" t="s">
        <v>153</v>
      </c>
      <c r="G210" s="229"/>
      <c r="H210" s="232">
        <v>13.391999999999999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AT210" s="238" t="s">
        <v>145</v>
      </c>
      <c r="AU210" s="238" t="s">
        <v>139</v>
      </c>
      <c r="AV210" s="16" t="s">
        <v>138</v>
      </c>
      <c r="AW210" s="16" t="s">
        <v>31</v>
      </c>
      <c r="AX210" s="16" t="s">
        <v>77</v>
      </c>
      <c r="AY210" s="238" t="s">
        <v>128</v>
      </c>
    </row>
    <row r="211" spans="1:65" s="14" customFormat="1" ht="11.25">
      <c r="B211" s="206"/>
      <c r="C211" s="207"/>
      <c r="D211" s="189" t="s">
        <v>145</v>
      </c>
      <c r="E211" s="207"/>
      <c r="F211" s="209" t="s">
        <v>252</v>
      </c>
      <c r="G211" s="207"/>
      <c r="H211" s="210">
        <v>14.061999999999999</v>
      </c>
      <c r="I211" s="211"/>
      <c r="J211" s="207"/>
      <c r="K211" s="207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145</v>
      </c>
      <c r="AU211" s="216" t="s">
        <v>139</v>
      </c>
      <c r="AV211" s="14" t="s">
        <v>79</v>
      </c>
      <c r="AW211" s="14" t="s">
        <v>4</v>
      </c>
      <c r="AX211" s="14" t="s">
        <v>77</v>
      </c>
      <c r="AY211" s="216" t="s">
        <v>128</v>
      </c>
    </row>
    <row r="212" spans="1:65" s="2" customFormat="1" ht="16.5" customHeight="1">
      <c r="A212" s="37"/>
      <c r="B212" s="38"/>
      <c r="C212" s="176" t="s">
        <v>253</v>
      </c>
      <c r="D212" s="176" t="s">
        <v>133</v>
      </c>
      <c r="E212" s="177" t="s">
        <v>254</v>
      </c>
      <c r="F212" s="178" t="s">
        <v>255</v>
      </c>
      <c r="G212" s="179" t="s">
        <v>136</v>
      </c>
      <c r="H212" s="180">
        <v>6.4329999999999998</v>
      </c>
      <c r="I212" s="181"/>
      <c r="J212" s="182">
        <f>ROUND(I212*H212,2)</f>
        <v>0</v>
      </c>
      <c r="K212" s="178" t="s">
        <v>137</v>
      </c>
      <c r="L212" s="42"/>
      <c r="M212" s="183" t="s">
        <v>19</v>
      </c>
      <c r="N212" s="184" t="s">
        <v>40</v>
      </c>
      <c r="O212" s="67"/>
      <c r="P212" s="185">
        <f>O212*H212</f>
        <v>0</v>
      </c>
      <c r="Q212" s="185">
        <v>0</v>
      </c>
      <c r="R212" s="185">
        <f>Q212*H212</f>
        <v>0</v>
      </c>
      <c r="S212" s="185">
        <v>6.6000000000000003E-2</v>
      </c>
      <c r="T212" s="186">
        <f>S212*H212</f>
        <v>0.42457800000000001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138</v>
      </c>
      <c r="AT212" s="187" t="s">
        <v>133</v>
      </c>
      <c r="AU212" s="187" t="s">
        <v>139</v>
      </c>
      <c r="AY212" s="20" t="s">
        <v>128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20" t="s">
        <v>77</v>
      </c>
      <c r="BK212" s="188">
        <f>ROUND(I212*H212,2)</f>
        <v>0</v>
      </c>
      <c r="BL212" s="20" t="s">
        <v>138</v>
      </c>
      <c r="BM212" s="187" t="s">
        <v>256</v>
      </c>
    </row>
    <row r="213" spans="1:65" s="2" customFormat="1" ht="11.25">
      <c r="A213" s="37"/>
      <c r="B213" s="38"/>
      <c r="C213" s="39"/>
      <c r="D213" s="189" t="s">
        <v>141</v>
      </c>
      <c r="E213" s="39"/>
      <c r="F213" s="190" t="s">
        <v>257</v>
      </c>
      <c r="G213" s="39"/>
      <c r="H213" s="39"/>
      <c r="I213" s="191"/>
      <c r="J213" s="39"/>
      <c r="K213" s="39"/>
      <c r="L213" s="42"/>
      <c r="M213" s="192"/>
      <c r="N213" s="193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141</v>
      </c>
      <c r="AU213" s="20" t="s">
        <v>139</v>
      </c>
    </row>
    <row r="214" spans="1:65" s="2" customFormat="1" ht="11.25">
      <c r="A214" s="37"/>
      <c r="B214" s="38"/>
      <c r="C214" s="39"/>
      <c r="D214" s="194" t="s">
        <v>143</v>
      </c>
      <c r="E214" s="39"/>
      <c r="F214" s="195" t="s">
        <v>258</v>
      </c>
      <c r="G214" s="39"/>
      <c r="H214" s="39"/>
      <c r="I214" s="191"/>
      <c r="J214" s="39"/>
      <c r="K214" s="39"/>
      <c r="L214" s="42"/>
      <c r="M214" s="192"/>
      <c r="N214" s="193"/>
      <c r="O214" s="67"/>
      <c r="P214" s="67"/>
      <c r="Q214" s="67"/>
      <c r="R214" s="67"/>
      <c r="S214" s="67"/>
      <c r="T214" s="68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20" t="s">
        <v>143</v>
      </c>
      <c r="AU214" s="20" t="s">
        <v>139</v>
      </c>
    </row>
    <row r="215" spans="1:65" s="13" customFormat="1" ht="11.25">
      <c r="B215" s="196"/>
      <c r="C215" s="197"/>
      <c r="D215" s="189" t="s">
        <v>145</v>
      </c>
      <c r="E215" s="198" t="s">
        <v>19</v>
      </c>
      <c r="F215" s="199" t="s">
        <v>236</v>
      </c>
      <c r="G215" s="197"/>
      <c r="H215" s="198" t="s">
        <v>19</v>
      </c>
      <c r="I215" s="200"/>
      <c r="J215" s="197"/>
      <c r="K215" s="197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145</v>
      </c>
      <c r="AU215" s="205" t="s">
        <v>139</v>
      </c>
      <c r="AV215" s="13" t="s">
        <v>77</v>
      </c>
      <c r="AW215" s="13" t="s">
        <v>31</v>
      </c>
      <c r="AX215" s="13" t="s">
        <v>69</v>
      </c>
      <c r="AY215" s="205" t="s">
        <v>128</v>
      </c>
    </row>
    <row r="216" spans="1:65" s="13" customFormat="1" ht="11.25">
      <c r="B216" s="196"/>
      <c r="C216" s="197"/>
      <c r="D216" s="189" t="s">
        <v>145</v>
      </c>
      <c r="E216" s="198" t="s">
        <v>19</v>
      </c>
      <c r="F216" s="199" t="s">
        <v>259</v>
      </c>
      <c r="G216" s="197"/>
      <c r="H216" s="198" t="s">
        <v>19</v>
      </c>
      <c r="I216" s="200"/>
      <c r="J216" s="197"/>
      <c r="K216" s="197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145</v>
      </c>
      <c r="AU216" s="205" t="s">
        <v>139</v>
      </c>
      <c r="AV216" s="13" t="s">
        <v>77</v>
      </c>
      <c r="AW216" s="13" t="s">
        <v>31</v>
      </c>
      <c r="AX216" s="13" t="s">
        <v>69</v>
      </c>
      <c r="AY216" s="205" t="s">
        <v>128</v>
      </c>
    </row>
    <row r="217" spans="1:65" s="14" customFormat="1" ht="11.25">
      <c r="B217" s="206"/>
      <c r="C217" s="207"/>
      <c r="D217" s="189" t="s">
        <v>145</v>
      </c>
      <c r="E217" s="208" t="s">
        <v>19</v>
      </c>
      <c r="F217" s="209" t="s">
        <v>260</v>
      </c>
      <c r="G217" s="207"/>
      <c r="H217" s="210">
        <v>3.6480000000000001</v>
      </c>
      <c r="I217" s="211"/>
      <c r="J217" s="207"/>
      <c r="K217" s="207"/>
      <c r="L217" s="212"/>
      <c r="M217" s="213"/>
      <c r="N217" s="214"/>
      <c r="O217" s="214"/>
      <c r="P217" s="214"/>
      <c r="Q217" s="214"/>
      <c r="R217" s="214"/>
      <c r="S217" s="214"/>
      <c r="T217" s="215"/>
      <c r="AT217" s="216" t="s">
        <v>145</v>
      </c>
      <c r="AU217" s="216" t="s">
        <v>139</v>
      </c>
      <c r="AV217" s="14" t="s">
        <v>79</v>
      </c>
      <c r="AW217" s="14" t="s">
        <v>31</v>
      </c>
      <c r="AX217" s="14" t="s">
        <v>69</v>
      </c>
      <c r="AY217" s="216" t="s">
        <v>128</v>
      </c>
    </row>
    <row r="218" spans="1:65" s="14" customFormat="1" ht="11.25">
      <c r="B218" s="206"/>
      <c r="C218" s="207"/>
      <c r="D218" s="189" t="s">
        <v>145</v>
      </c>
      <c r="E218" s="208" t="s">
        <v>19</v>
      </c>
      <c r="F218" s="209" t="s">
        <v>261</v>
      </c>
      <c r="G218" s="207"/>
      <c r="H218" s="210">
        <v>0.53200000000000003</v>
      </c>
      <c r="I218" s="211"/>
      <c r="J218" s="207"/>
      <c r="K218" s="207"/>
      <c r="L218" s="212"/>
      <c r="M218" s="213"/>
      <c r="N218" s="214"/>
      <c r="O218" s="214"/>
      <c r="P218" s="214"/>
      <c r="Q218" s="214"/>
      <c r="R218" s="214"/>
      <c r="S218" s="214"/>
      <c r="T218" s="215"/>
      <c r="AT218" s="216" t="s">
        <v>145</v>
      </c>
      <c r="AU218" s="216" t="s">
        <v>139</v>
      </c>
      <c r="AV218" s="14" t="s">
        <v>79</v>
      </c>
      <c r="AW218" s="14" t="s">
        <v>31</v>
      </c>
      <c r="AX218" s="14" t="s">
        <v>69</v>
      </c>
      <c r="AY218" s="216" t="s">
        <v>128</v>
      </c>
    </row>
    <row r="219" spans="1:65" s="14" customFormat="1" ht="11.25">
      <c r="B219" s="206"/>
      <c r="C219" s="207"/>
      <c r="D219" s="189" t="s">
        <v>145</v>
      </c>
      <c r="E219" s="208" t="s">
        <v>19</v>
      </c>
      <c r="F219" s="209" t="s">
        <v>262</v>
      </c>
      <c r="G219" s="207"/>
      <c r="H219" s="210">
        <v>1.9470000000000001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145</v>
      </c>
      <c r="AU219" s="216" t="s">
        <v>139</v>
      </c>
      <c r="AV219" s="14" t="s">
        <v>79</v>
      </c>
      <c r="AW219" s="14" t="s">
        <v>31</v>
      </c>
      <c r="AX219" s="14" t="s">
        <v>69</v>
      </c>
      <c r="AY219" s="216" t="s">
        <v>128</v>
      </c>
    </row>
    <row r="220" spans="1:65" s="15" customFormat="1" ht="11.25">
      <c r="B220" s="217"/>
      <c r="C220" s="218"/>
      <c r="D220" s="189" t="s">
        <v>145</v>
      </c>
      <c r="E220" s="219" t="s">
        <v>19</v>
      </c>
      <c r="F220" s="220" t="s">
        <v>148</v>
      </c>
      <c r="G220" s="218"/>
      <c r="H220" s="221">
        <v>6.1269999999999998</v>
      </c>
      <c r="I220" s="222"/>
      <c r="J220" s="218"/>
      <c r="K220" s="218"/>
      <c r="L220" s="223"/>
      <c r="M220" s="224"/>
      <c r="N220" s="225"/>
      <c r="O220" s="225"/>
      <c r="P220" s="225"/>
      <c r="Q220" s="225"/>
      <c r="R220" s="225"/>
      <c r="S220" s="225"/>
      <c r="T220" s="226"/>
      <c r="AT220" s="227" t="s">
        <v>145</v>
      </c>
      <c r="AU220" s="227" t="s">
        <v>139</v>
      </c>
      <c r="AV220" s="15" t="s">
        <v>139</v>
      </c>
      <c r="AW220" s="15" t="s">
        <v>31</v>
      </c>
      <c r="AX220" s="15" t="s">
        <v>69</v>
      </c>
      <c r="AY220" s="227" t="s">
        <v>128</v>
      </c>
    </row>
    <row r="221" spans="1:65" s="16" customFormat="1" ht="11.25">
      <c r="B221" s="228"/>
      <c r="C221" s="229"/>
      <c r="D221" s="189" t="s">
        <v>145</v>
      </c>
      <c r="E221" s="230" t="s">
        <v>19</v>
      </c>
      <c r="F221" s="231" t="s">
        <v>153</v>
      </c>
      <c r="G221" s="229"/>
      <c r="H221" s="232">
        <v>6.1269999999999998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AT221" s="238" t="s">
        <v>145</v>
      </c>
      <c r="AU221" s="238" t="s">
        <v>139</v>
      </c>
      <c r="AV221" s="16" t="s">
        <v>138</v>
      </c>
      <c r="AW221" s="16" t="s">
        <v>31</v>
      </c>
      <c r="AX221" s="16" t="s">
        <v>77</v>
      </c>
      <c r="AY221" s="238" t="s">
        <v>128</v>
      </c>
    </row>
    <row r="222" spans="1:65" s="14" customFormat="1" ht="11.25">
      <c r="B222" s="206"/>
      <c r="C222" s="207"/>
      <c r="D222" s="189" t="s">
        <v>145</v>
      </c>
      <c r="E222" s="207"/>
      <c r="F222" s="209" t="s">
        <v>263</v>
      </c>
      <c r="G222" s="207"/>
      <c r="H222" s="210">
        <v>6.4329999999999998</v>
      </c>
      <c r="I222" s="211"/>
      <c r="J222" s="207"/>
      <c r="K222" s="207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145</v>
      </c>
      <c r="AU222" s="216" t="s">
        <v>139</v>
      </c>
      <c r="AV222" s="14" t="s">
        <v>79</v>
      </c>
      <c r="AW222" s="14" t="s">
        <v>4</v>
      </c>
      <c r="AX222" s="14" t="s">
        <v>77</v>
      </c>
      <c r="AY222" s="216" t="s">
        <v>128</v>
      </c>
    </row>
    <row r="223" spans="1:65" s="2" customFormat="1" ht="16.5" customHeight="1">
      <c r="A223" s="37"/>
      <c r="B223" s="38"/>
      <c r="C223" s="176" t="s">
        <v>207</v>
      </c>
      <c r="D223" s="176" t="s">
        <v>133</v>
      </c>
      <c r="E223" s="177" t="s">
        <v>264</v>
      </c>
      <c r="F223" s="178" t="s">
        <v>265</v>
      </c>
      <c r="G223" s="179" t="s">
        <v>136</v>
      </c>
      <c r="H223" s="180">
        <v>20.495000000000001</v>
      </c>
      <c r="I223" s="181"/>
      <c r="J223" s="182">
        <f>ROUND(I223*H223,2)</f>
        <v>0</v>
      </c>
      <c r="K223" s="178" t="s">
        <v>137</v>
      </c>
      <c r="L223" s="42"/>
      <c r="M223" s="183" t="s">
        <v>19</v>
      </c>
      <c r="N223" s="184" t="s">
        <v>40</v>
      </c>
      <c r="O223" s="67"/>
      <c r="P223" s="185">
        <f>O223*H223</f>
        <v>0</v>
      </c>
      <c r="Q223" s="185">
        <v>0</v>
      </c>
      <c r="R223" s="185">
        <f>Q223*H223</f>
        <v>0</v>
      </c>
      <c r="S223" s="185">
        <v>0</v>
      </c>
      <c r="T223" s="18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7" t="s">
        <v>138</v>
      </c>
      <c r="AT223" s="187" t="s">
        <v>133</v>
      </c>
      <c r="AU223" s="187" t="s">
        <v>139</v>
      </c>
      <c r="AY223" s="20" t="s">
        <v>128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20" t="s">
        <v>77</v>
      </c>
      <c r="BK223" s="188">
        <f>ROUND(I223*H223,2)</f>
        <v>0</v>
      </c>
      <c r="BL223" s="20" t="s">
        <v>138</v>
      </c>
      <c r="BM223" s="187" t="s">
        <v>266</v>
      </c>
    </row>
    <row r="224" spans="1:65" s="2" customFormat="1" ht="11.25">
      <c r="A224" s="37"/>
      <c r="B224" s="38"/>
      <c r="C224" s="39"/>
      <c r="D224" s="189" t="s">
        <v>141</v>
      </c>
      <c r="E224" s="39"/>
      <c r="F224" s="190" t="s">
        <v>267</v>
      </c>
      <c r="G224" s="39"/>
      <c r="H224" s="39"/>
      <c r="I224" s="191"/>
      <c r="J224" s="39"/>
      <c r="K224" s="39"/>
      <c r="L224" s="42"/>
      <c r="M224" s="192"/>
      <c r="N224" s="193"/>
      <c r="O224" s="67"/>
      <c r="P224" s="67"/>
      <c r="Q224" s="67"/>
      <c r="R224" s="67"/>
      <c r="S224" s="67"/>
      <c r="T224" s="68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20" t="s">
        <v>141</v>
      </c>
      <c r="AU224" s="20" t="s">
        <v>139</v>
      </c>
    </row>
    <row r="225" spans="1:65" s="2" customFormat="1" ht="11.25">
      <c r="A225" s="37"/>
      <c r="B225" s="38"/>
      <c r="C225" s="39"/>
      <c r="D225" s="194" t="s">
        <v>143</v>
      </c>
      <c r="E225" s="39"/>
      <c r="F225" s="195" t="s">
        <v>268</v>
      </c>
      <c r="G225" s="39"/>
      <c r="H225" s="39"/>
      <c r="I225" s="191"/>
      <c r="J225" s="39"/>
      <c r="K225" s="39"/>
      <c r="L225" s="42"/>
      <c r="M225" s="192"/>
      <c r="N225" s="193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143</v>
      </c>
      <c r="AU225" s="20" t="s">
        <v>139</v>
      </c>
    </row>
    <row r="226" spans="1:65" s="13" customFormat="1" ht="11.25">
      <c r="B226" s="196"/>
      <c r="C226" s="197"/>
      <c r="D226" s="189" t="s">
        <v>145</v>
      </c>
      <c r="E226" s="198" t="s">
        <v>19</v>
      </c>
      <c r="F226" s="199" t="s">
        <v>236</v>
      </c>
      <c r="G226" s="197"/>
      <c r="H226" s="198" t="s">
        <v>19</v>
      </c>
      <c r="I226" s="200"/>
      <c r="J226" s="197"/>
      <c r="K226" s="197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145</v>
      </c>
      <c r="AU226" s="205" t="s">
        <v>139</v>
      </c>
      <c r="AV226" s="13" t="s">
        <v>77</v>
      </c>
      <c r="AW226" s="13" t="s">
        <v>31</v>
      </c>
      <c r="AX226" s="13" t="s">
        <v>69</v>
      </c>
      <c r="AY226" s="205" t="s">
        <v>128</v>
      </c>
    </row>
    <row r="227" spans="1:65" s="13" customFormat="1" ht="11.25">
      <c r="B227" s="196"/>
      <c r="C227" s="197"/>
      <c r="D227" s="189" t="s">
        <v>145</v>
      </c>
      <c r="E227" s="198" t="s">
        <v>19</v>
      </c>
      <c r="F227" s="199" t="s">
        <v>149</v>
      </c>
      <c r="G227" s="197"/>
      <c r="H227" s="198" t="s">
        <v>19</v>
      </c>
      <c r="I227" s="200"/>
      <c r="J227" s="197"/>
      <c r="K227" s="197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145</v>
      </c>
      <c r="AU227" s="205" t="s">
        <v>139</v>
      </c>
      <c r="AV227" s="13" t="s">
        <v>77</v>
      </c>
      <c r="AW227" s="13" t="s">
        <v>31</v>
      </c>
      <c r="AX227" s="13" t="s">
        <v>69</v>
      </c>
      <c r="AY227" s="205" t="s">
        <v>128</v>
      </c>
    </row>
    <row r="228" spans="1:65" s="14" customFormat="1" ht="11.25">
      <c r="B228" s="206"/>
      <c r="C228" s="207"/>
      <c r="D228" s="189" t="s">
        <v>145</v>
      </c>
      <c r="E228" s="208" t="s">
        <v>19</v>
      </c>
      <c r="F228" s="209" t="s">
        <v>150</v>
      </c>
      <c r="G228" s="207"/>
      <c r="H228" s="210">
        <v>9.2159999999999993</v>
      </c>
      <c r="I228" s="211"/>
      <c r="J228" s="207"/>
      <c r="K228" s="207"/>
      <c r="L228" s="212"/>
      <c r="M228" s="213"/>
      <c r="N228" s="214"/>
      <c r="O228" s="214"/>
      <c r="P228" s="214"/>
      <c r="Q228" s="214"/>
      <c r="R228" s="214"/>
      <c r="S228" s="214"/>
      <c r="T228" s="215"/>
      <c r="AT228" s="216" t="s">
        <v>145</v>
      </c>
      <c r="AU228" s="216" t="s">
        <v>139</v>
      </c>
      <c r="AV228" s="14" t="s">
        <v>79</v>
      </c>
      <c r="AW228" s="14" t="s">
        <v>31</v>
      </c>
      <c r="AX228" s="14" t="s">
        <v>69</v>
      </c>
      <c r="AY228" s="216" t="s">
        <v>128</v>
      </c>
    </row>
    <row r="229" spans="1:65" s="14" customFormat="1" ht="11.25">
      <c r="B229" s="206"/>
      <c r="C229" s="207"/>
      <c r="D229" s="189" t="s">
        <v>145</v>
      </c>
      <c r="E229" s="208" t="s">
        <v>19</v>
      </c>
      <c r="F229" s="209" t="s">
        <v>151</v>
      </c>
      <c r="G229" s="207"/>
      <c r="H229" s="210">
        <v>1.3440000000000001</v>
      </c>
      <c r="I229" s="211"/>
      <c r="J229" s="207"/>
      <c r="K229" s="207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145</v>
      </c>
      <c r="AU229" s="216" t="s">
        <v>139</v>
      </c>
      <c r="AV229" s="14" t="s">
        <v>79</v>
      </c>
      <c r="AW229" s="14" t="s">
        <v>31</v>
      </c>
      <c r="AX229" s="14" t="s">
        <v>69</v>
      </c>
      <c r="AY229" s="216" t="s">
        <v>128</v>
      </c>
    </row>
    <row r="230" spans="1:65" s="14" customFormat="1" ht="11.25">
      <c r="B230" s="206"/>
      <c r="C230" s="207"/>
      <c r="D230" s="189" t="s">
        <v>145</v>
      </c>
      <c r="E230" s="208" t="s">
        <v>19</v>
      </c>
      <c r="F230" s="209" t="s">
        <v>152</v>
      </c>
      <c r="G230" s="207"/>
      <c r="H230" s="210">
        <v>2.8319999999999999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145</v>
      </c>
      <c r="AU230" s="216" t="s">
        <v>139</v>
      </c>
      <c r="AV230" s="14" t="s">
        <v>79</v>
      </c>
      <c r="AW230" s="14" t="s">
        <v>31</v>
      </c>
      <c r="AX230" s="14" t="s">
        <v>69</v>
      </c>
      <c r="AY230" s="216" t="s">
        <v>128</v>
      </c>
    </row>
    <row r="231" spans="1:65" s="15" customFormat="1" ht="11.25">
      <c r="B231" s="217"/>
      <c r="C231" s="218"/>
      <c r="D231" s="189" t="s">
        <v>145</v>
      </c>
      <c r="E231" s="219" t="s">
        <v>19</v>
      </c>
      <c r="F231" s="220" t="s">
        <v>148</v>
      </c>
      <c r="G231" s="218"/>
      <c r="H231" s="221">
        <v>13.391999999999999</v>
      </c>
      <c r="I231" s="222"/>
      <c r="J231" s="218"/>
      <c r="K231" s="218"/>
      <c r="L231" s="223"/>
      <c r="M231" s="224"/>
      <c r="N231" s="225"/>
      <c r="O231" s="225"/>
      <c r="P231" s="225"/>
      <c r="Q231" s="225"/>
      <c r="R231" s="225"/>
      <c r="S231" s="225"/>
      <c r="T231" s="226"/>
      <c r="AT231" s="227" t="s">
        <v>145</v>
      </c>
      <c r="AU231" s="227" t="s">
        <v>139</v>
      </c>
      <c r="AV231" s="15" t="s">
        <v>139</v>
      </c>
      <c r="AW231" s="15" t="s">
        <v>31</v>
      </c>
      <c r="AX231" s="15" t="s">
        <v>69</v>
      </c>
      <c r="AY231" s="227" t="s">
        <v>128</v>
      </c>
    </row>
    <row r="232" spans="1:65" s="13" customFormat="1" ht="11.25">
      <c r="B232" s="196"/>
      <c r="C232" s="197"/>
      <c r="D232" s="189" t="s">
        <v>145</v>
      </c>
      <c r="E232" s="198" t="s">
        <v>19</v>
      </c>
      <c r="F232" s="199" t="s">
        <v>259</v>
      </c>
      <c r="G232" s="197"/>
      <c r="H232" s="198" t="s">
        <v>19</v>
      </c>
      <c r="I232" s="200"/>
      <c r="J232" s="197"/>
      <c r="K232" s="197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145</v>
      </c>
      <c r="AU232" s="205" t="s">
        <v>139</v>
      </c>
      <c r="AV232" s="13" t="s">
        <v>77</v>
      </c>
      <c r="AW232" s="13" t="s">
        <v>31</v>
      </c>
      <c r="AX232" s="13" t="s">
        <v>69</v>
      </c>
      <c r="AY232" s="205" t="s">
        <v>128</v>
      </c>
    </row>
    <row r="233" spans="1:65" s="14" customFormat="1" ht="11.25">
      <c r="B233" s="206"/>
      <c r="C233" s="207"/>
      <c r="D233" s="189" t="s">
        <v>145</v>
      </c>
      <c r="E233" s="208" t="s">
        <v>19</v>
      </c>
      <c r="F233" s="209" t="s">
        <v>260</v>
      </c>
      <c r="G233" s="207"/>
      <c r="H233" s="210">
        <v>3.6480000000000001</v>
      </c>
      <c r="I233" s="211"/>
      <c r="J233" s="207"/>
      <c r="K233" s="207"/>
      <c r="L233" s="212"/>
      <c r="M233" s="213"/>
      <c r="N233" s="214"/>
      <c r="O233" s="214"/>
      <c r="P233" s="214"/>
      <c r="Q233" s="214"/>
      <c r="R233" s="214"/>
      <c r="S233" s="214"/>
      <c r="T233" s="215"/>
      <c r="AT233" s="216" t="s">
        <v>145</v>
      </c>
      <c r="AU233" s="216" t="s">
        <v>139</v>
      </c>
      <c r="AV233" s="14" t="s">
        <v>79</v>
      </c>
      <c r="AW233" s="14" t="s">
        <v>31</v>
      </c>
      <c r="AX233" s="14" t="s">
        <v>69</v>
      </c>
      <c r="AY233" s="216" t="s">
        <v>128</v>
      </c>
    </row>
    <row r="234" spans="1:65" s="14" customFormat="1" ht="11.25">
      <c r="B234" s="206"/>
      <c r="C234" s="207"/>
      <c r="D234" s="189" t="s">
        <v>145</v>
      </c>
      <c r="E234" s="208" t="s">
        <v>19</v>
      </c>
      <c r="F234" s="209" t="s">
        <v>261</v>
      </c>
      <c r="G234" s="207"/>
      <c r="H234" s="210">
        <v>0.53200000000000003</v>
      </c>
      <c r="I234" s="211"/>
      <c r="J234" s="207"/>
      <c r="K234" s="207"/>
      <c r="L234" s="212"/>
      <c r="M234" s="213"/>
      <c r="N234" s="214"/>
      <c r="O234" s="214"/>
      <c r="P234" s="214"/>
      <c r="Q234" s="214"/>
      <c r="R234" s="214"/>
      <c r="S234" s="214"/>
      <c r="T234" s="215"/>
      <c r="AT234" s="216" t="s">
        <v>145</v>
      </c>
      <c r="AU234" s="216" t="s">
        <v>139</v>
      </c>
      <c r="AV234" s="14" t="s">
        <v>79</v>
      </c>
      <c r="AW234" s="14" t="s">
        <v>31</v>
      </c>
      <c r="AX234" s="14" t="s">
        <v>69</v>
      </c>
      <c r="AY234" s="216" t="s">
        <v>128</v>
      </c>
    </row>
    <row r="235" spans="1:65" s="14" customFormat="1" ht="11.25">
      <c r="B235" s="206"/>
      <c r="C235" s="207"/>
      <c r="D235" s="189" t="s">
        <v>145</v>
      </c>
      <c r="E235" s="208" t="s">
        <v>19</v>
      </c>
      <c r="F235" s="209" t="s">
        <v>262</v>
      </c>
      <c r="G235" s="207"/>
      <c r="H235" s="210">
        <v>1.9470000000000001</v>
      </c>
      <c r="I235" s="211"/>
      <c r="J235" s="207"/>
      <c r="K235" s="207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145</v>
      </c>
      <c r="AU235" s="216" t="s">
        <v>139</v>
      </c>
      <c r="AV235" s="14" t="s">
        <v>79</v>
      </c>
      <c r="AW235" s="14" t="s">
        <v>31</v>
      </c>
      <c r="AX235" s="14" t="s">
        <v>69</v>
      </c>
      <c r="AY235" s="216" t="s">
        <v>128</v>
      </c>
    </row>
    <row r="236" spans="1:65" s="15" customFormat="1" ht="11.25">
      <c r="B236" s="217"/>
      <c r="C236" s="218"/>
      <c r="D236" s="189" t="s">
        <v>145</v>
      </c>
      <c r="E236" s="219" t="s">
        <v>19</v>
      </c>
      <c r="F236" s="220" t="s">
        <v>148</v>
      </c>
      <c r="G236" s="218"/>
      <c r="H236" s="221">
        <v>6.1269999999999998</v>
      </c>
      <c r="I236" s="222"/>
      <c r="J236" s="218"/>
      <c r="K236" s="218"/>
      <c r="L236" s="223"/>
      <c r="M236" s="224"/>
      <c r="N236" s="225"/>
      <c r="O236" s="225"/>
      <c r="P236" s="225"/>
      <c r="Q236" s="225"/>
      <c r="R236" s="225"/>
      <c r="S236" s="225"/>
      <c r="T236" s="226"/>
      <c r="AT236" s="227" t="s">
        <v>145</v>
      </c>
      <c r="AU236" s="227" t="s">
        <v>139</v>
      </c>
      <c r="AV236" s="15" t="s">
        <v>139</v>
      </c>
      <c r="AW236" s="15" t="s">
        <v>31</v>
      </c>
      <c r="AX236" s="15" t="s">
        <v>69</v>
      </c>
      <c r="AY236" s="227" t="s">
        <v>128</v>
      </c>
    </row>
    <row r="237" spans="1:65" s="16" customFormat="1" ht="11.25">
      <c r="B237" s="228"/>
      <c r="C237" s="229"/>
      <c r="D237" s="189" t="s">
        <v>145</v>
      </c>
      <c r="E237" s="230" t="s">
        <v>19</v>
      </c>
      <c r="F237" s="231" t="s">
        <v>153</v>
      </c>
      <c r="G237" s="229"/>
      <c r="H237" s="232">
        <v>19.518999999999998</v>
      </c>
      <c r="I237" s="233"/>
      <c r="J237" s="229"/>
      <c r="K237" s="229"/>
      <c r="L237" s="234"/>
      <c r="M237" s="235"/>
      <c r="N237" s="236"/>
      <c r="O237" s="236"/>
      <c r="P237" s="236"/>
      <c r="Q237" s="236"/>
      <c r="R237" s="236"/>
      <c r="S237" s="236"/>
      <c r="T237" s="237"/>
      <c r="AT237" s="238" t="s">
        <v>145</v>
      </c>
      <c r="AU237" s="238" t="s">
        <v>139</v>
      </c>
      <c r="AV237" s="16" t="s">
        <v>138</v>
      </c>
      <c r="AW237" s="16" t="s">
        <v>31</v>
      </c>
      <c r="AX237" s="16" t="s">
        <v>77</v>
      </c>
      <c r="AY237" s="238" t="s">
        <v>128</v>
      </c>
    </row>
    <row r="238" spans="1:65" s="14" customFormat="1" ht="11.25">
      <c r="B238" s="206"/>
      <c r="C238" s="207"/>
      <c r="D238" s="189" t="s">
        <v>145</v>
      </c>
      <c r="E238" s="207"/>
      <c r="F238" s="209" t="s">
        <v>269</v>
      </c>
      <c r="G238" s="207"/>
      <c r="H238" s="210">
        <v>20.495000000000001</v>
      </c>
      <c r="I238" s="211"/>
      <c r="J238" s="207"/>
      <c r="K238" s="207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145</v>
      </c>
      <c r="AU238" s="216" t="s">
        <v>139</v>
      </c>
      <c r="AV238" s="14" t="s">
        <v>79</v>
      </c>
      <c r="AW238" s="14" t="s">
        <v>4</v>
      </c>
      <c r="AX238" s="14" t="s">
        <v>77</v>
      </c>
      <c r="AY238" s="216" t="s">
        <v>128</v>
      </c>
    </row>
    <row r="239" spans="1:65" s="2" customFormat="1" ht="16.5" customHeight="1">
      <c r="A239" s="37"/>
      <c r="B239" s="38"/>
      <c r="C239" s="176" t="s">
        <v>270</v>
      </c>
      <c r="D239" s="176" t="s">
        <v>133</v>
      </c>
      <c r="E239" s="177" t="s">
        <v>271</v>
      </c>
      <c r="F239" s="178" t="s">
        <v>272</v>
      </c>
      <c r="G239" s="179" t="s">
        <v>136</v>
      </c>
      <c r="H239" s="180">
        <v>20.495000000000001</v>
      </c>
      <c r="I239" s="181"/>
      <c r="J239" s="182">
        <f>ROUND(I239*H239,2)</f>
        <v>0</v>
      </c>
      <c r="K239" s="178" t="s">
        <v>137</v>
      </c>
      <c r="L239" s="42"/>
      <c r="M239" s="183" t="s">
        <v>19</v>
      </c>
      <c r="N239" s="184" t="s">
        <v>40</v>
      </c>
      <c r="O239" s="67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7" t="s">
        <v>138</v>
      </c>
      <c r="AT239" s="187" t="s">
        <v>133</v>
      </c>
      <c r="AU239" s="187" t="s">
        <v>139</v>
      </c>
      <c r="AY239" s="20" t="s">
        <v>128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20" t="s">
        <v>77</v>
      </c>
      <c r="BK239" s="188">
        <f>ROUND(I239*H239,2)</f>
        <v>0</v>
      </c>
      <c r="BL239" s="20" t="s">
        <v>138</v>
      </c>
      <c r="BM239" s="187" t="s">
        <v>273</v>
      </c>
    </row>
    <row r="240" spans="1:65" s="2" customFormat="1" ht="11.25">
      <c r="A240" s="37"/>
      <c r="B240" s="38"/>
      <c r="C240" s="39"/>
      <c r="D240" s="189" t="s">
        <v>141</v>
      </c>
      <c r="E240" s="39"/>
      <c r="F240" s="190" t="s">
        <v>274</v>
      </c>
      <c r="G240" s="39"/>
      <c r="H240" s="39"/>
      <c r="I240" s="191"/>
      <c r="J240" s="39"/>
      <c r="K240" s="39"/>
      <c r="L240" s="42"/>
      <c r="M240" s="192"/>
      <c r="N240" s="193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141</v>
      </c>
      <c r="AU240" s="20" t="s">
        <v>139</v>
      </c>
    </row>
    <row r="241" spans="1:65" s="2" customFormat="1" ht="11.25">
      <c r="A241" s="37"/>
      <c r="B241" s="38"/>
      <c r="C241" s="39"/>
      <c r="D241" s="194" t="s">
        <v>143</v>
      </c>
      <c r="E241" s="39"/>
      <c r="F241" s="195" t="s">
        <v>275</v>
      </c>
      <c r="G241" s="39"/>
      <c r="H241" s="39"/>
      <c r="I241" s="191"/>
      <c r="J241" s="39"/>
      <c r="K241" s="39"/>
      <c r="L241" s="42"/>
      <c r="M241" s="192"/>
      <c r="N241" s="193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143</v>
      </c>
      <c r="AU241" s="20" t="s">
        <v>139</v>
      </c>
    </row>
    <row r="242" spans="1:65" s="13" customFormat="1" ht="11.25">
      <c r="B242" s="196"/>
      <c r="C242" s="197"/>
      <c r="D242" s="189" t="s">
        <v>145</v>
      </c>
      <c r="E242" s="198" t="s">
        <v>19</v>
      </c>
      <c r="F242" s="199" t="s">
        <v>236</v>
      </c>
      <c r="G242" s="197"/>
      <c r="H242" s="198" t="s">
        <v>19</v>
      </c>
      <c r="I242" s="200"/>
      <c r="J242" s="197"/>
      <c r="K242" s="197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145</v>
      </c>
      <c r="AU242" s="205" t="s">
        <v>139</v>
      </c>
      <c r="AV242" s="13" t="s">
        <v>77</v>
      </c>
      <c r="AW242" s="13" t="s">
        <v>31</v>
      </c>
      <c r="AX242" s="13" t="s">
        <v>69</v>
      </c>
      <c r="AY242" s="205" t="s">
        <v>128</v>
      </c>
    </row>
    <row r="243" spans="1:65" s="13" customFormat="1" ht="11.25">
      <c r="B243" s="196"/>
      <c r="C243" s="197"/>
      <c r="D243" s="189" t="s">
        <v>145</v>
      </c>
      <c r="E243" s="198" t="s">
        <v>19</v>
      </c>
      <c r="F243" s="199" t="s">
        <v>149</v>
      </c>
      <c r="G243" s="197"/>
      <c r="H243" s="198" t="s">
        <v>19</v>
      </c>
      <c r="I243" s="200"/>
      <c r="J243" s="197"/>
      <c r="K243" s="197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145</v>
      </c>
      <c r="AU243" s="205" t="s">
        <v>139</v>
      </c>
      <c r="AV243" s="13" t="s">
        <v>77</v>
      </c>
      <c r="AW243" s="13" t="s">
        <v>31</v>
      </c>
      <c r="AX243" s="13" t="s">
        <v>69</v>
      </c>
      <c r="AY243" s="205" t="s">
        <v>128</v>
      </c>
    </row>
    <row r="244" spans="1:65" s="14" customFormat="1" ht="11.25">
      <c r="B244" s="206"/>
      <c r="C244" s="207"/>
      <c r="D244" s="189" t="s">
        <v>145</v>
      </c>
      <c r="E244" s="208" t="s">
        <v>19</v>
      </c>
      <c r="F244" s="209" t="s">
        <v>150</v>
      </c>
      <c r="G244" s="207"/>
      <c r="H244" s="210">
        <v>9.2159999999999993</v>
      </c>
      <c r="I244" s="211"/>
      <c r="J244" s="207"/>
      <c r="K244" s="207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145</v>
      </c>
      <c r="AU244" s="216" t="s">
        <v>139</v>
      </c>
      <c r="AV244" s="14" t="s">
        <v>79</v>
      </c>
      <c r="AW244" s="14" t="s">
        <v>31</v>
      </c>
      <c r="AX244" s="14" t="s">
        <v>69</v>
      </c>
      <c r="AY244" s="216" t="s">
        <v>128</v>
      </c>
    </row>
    <row r="245" spans="1:65" s="14" customFormat="1" ht="11.25">
      <c r="B245" s="206"/>
      <c r="C245" s="207"/>
      <c r="D245" s="189" t="s">
        <v>145</v>
      </c>
      <c r="E245" s="208" t="s">
        <v>19</v>
      </c>
      <c r="F245" s="209" t="s">
        <v>151</v>
      </c>
      <c r="G245" s="207"/>
      <c r="H245" s="210">
        <v>1.3440000000000001</v>
      </c>
      <c r="I245" s="211"/>
      <c r="J245" s="207"/>
      <c r="K245" s="207"/>
      <c r="L245" s="212"/>
      <c r="M245" s="213"/>
      <c r="N245" s="214"/>
      <c r="O245" s="214"/>
      <c r="P245" s="214"/>
      <c r="Q245" s="214"/>
      <c r="R245" s="214"/>
      <c r="S245" s="214"/>
      <c r="T245" s="215"/>
      <c r="AT245" s="216" t="s">
        <v>145</v>
      </c>
      <c r="AU245" s="216" t="s">
        <v>139</v>
      </c>
      <c r="AV245" s="14" t="s">
        <v>79</v>
      </c>
      <c r="AW245" s="14" t="s">
        <v>31</v>
      </c>
      <c r="AX245" s="14" t="s">
        <v>69</v>
      </c>
      <c r="AY245" s="216" t="s">
        <v>128</v>
      </c>
    </row>
    <row r="246" spans="1:65" s="14" customFormat="1" ht="11.25">
      <c r="B246" s="206"/>
      <c r="C246" s="207"/>
      <c r="D246" s="189" t="s">
        <v>145</v>
      </c>
      <c r="E246" s="208" t="s">
        <v>19</v>
      </c>
      <c r="F246" s="209" t="s">
        <v>152</v>
      </c>
      <c r="G246" s="207"/>
      <c r="H246" s="210">
        <v>2.8319999999999999</v>
      </c>
      <c r="I246" s="211"/>
      <c r="J246" s="207"/>
      <c r="K246" s="207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145</v>
      </c>
      <c r="AU246" s="216" t="s">
        <v>139</v>
      </c>
      <c r="AV246" s="14" t="s">
        <v>79</v>
      </c>
      <c r="AW246" s="14" t="s">
        <v>31</v>
      </c>
      <c r="AX246" s="14" t="s">
        <v>69</v>
      </c>
      <c r="AY246" s="216" t="s">
        <v>128</v>
      </c>
    </row>
    <row r="247" spans="1:65" s="15" customFormat="1" ht="11.25">
      <c r="B247" s="217"/>
      <c r="C247" s="218"/>
      <c r="D247" s="189" t="s">
        <v>145</v>
      </c>
      <c r="E247" s="219" t="s">
        <v>19</v>
      </c>
      <c r="F247" s="220" t="s">
        <v>148</v>
      </c>
      <c r="G247" s="218"/>
      <c r="H247" s="221">
        <v>13.391999999999999</v>
      </c>
      <c r="I247" s="222"/>
      <c r="J247" s="218"/>
      <c r="K247" s="218"/>
      <c r="L247" s="223"/>
      <c r="M247" s="224"/>
      <c r="N247" s="225"/>
      <c r="O247" s="225"/>
      <c r="P247" s="225"/>
      <c r="Q247" s="225"/>
      <c r="R247" s="225"/>
      <c r="S247" s="225"/>
      <c r="T247" s="226"/>
      <c r="AT247" s="227" t="s">
        <v>145</v>
      </c>
      <c r="AU247" s="227" t="s">
        <v>139</v>
      </c>
      <c r="AV247" s="15" t="s">
        <v>139</v>
      </c>
      <c r="AW247" s="15" t="s">
        <v>31</v>
      </c>
      <c r="AX247" s="15" t="s">
        <v>69</v>
      </c>
      <c r="AY247" s="227" t="s">
        <v>128</v>
      </c>
    </row>
    <row r="248" spans="1:65" s="13" customFormat="1" ht="11.25">
      <c r="B248" s="196"/>
      <c r="C248" s="197"/>
      <c r="D248" s="189" t="s">
        <v>145</v>
      </c>
      <c r="E248" s="198" t="s">
        <v>19</v>
      </c>
      <c r="F248" s="199" t="s">
        <v>259</v>
      </c>
      <c r="G248" s="197"/>
      <c r="H248" s="198" t="s">
        <v>19</v>
      </c>
      <c r="I248" s="200"/>
      <c r="J248" s="197"/>
      <c r="K248" s="197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145</v>
      </c>
      <c r="AU248" s="205" t="s">
        <v>139</v>
      </c>
      <c r="AV248" s="13" t="s">
        <v>77</v>
      </c>
      <c r="AW248" s="13" t="s">
        <v>31</v>
      </c>
      <c r="AX248" s="13" t="s">
        <v>69</v>
      </c>
      <c r="AY248" s="205" t="s">
        <v>128</v>
      </c>
    </row>
    <row r="249" spans="1:65" s="14" customFormat="1" ht="11.25">
      <c r="B249" s="206"/>
      <c r="C249" s="207"/>
      <c r="D249" s="189" t="s">
        <v>145</v>
      </c>
      <c r="E249" s="208" t="s">
        <v>19</v>
      </c>
      <c r="F249" s="209" t="s">
        <v>260</v>
      </c>
      <c r="G249" s="207"/>
      <c r="H249" s="210">
        <v>3.6480000000000001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145</v>
      </c>
      <c r="AU249" s="216" t="s">
        <v>139</v>
      </c>
      <c r="AV249" s="14" t="s">
        <v>79</v>
      </c>
      <c r="AW249" s="14" t="s">
        <v>31</v>
      </c>
      <c r="AX249" s="14" t="s">
        <v>69</v>
      </c>
      <c r="AY249" s="216" t="s">
        <v>128</v>
      </c>
    </row>
    <row r="250" spans="1:65" s="14" customFormat="1" ht="11.25">
      <c r="B250" s="206"/>
      <c r="C250" s="207"/>
      <c r="D250" s="189" t="s">
        <v>145</v>
      </c>
      <c r="E250" s="208" t="s">
        <v>19</v>
      </c>
      <c r="F250" s="209" t="s">
        <v>261</v>
      </c>
      <c r="G250" s="207"/>
      <c r="H250" s="210">
        <v>0.53200000000000003</v>
      </c>
      <c r="I250" s="211"/>
      <c r="J250" s="207"/>
      <c r="K250" s="207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145</v>
      </c>
      <c r="AU250" s="216" t="s">
        <v>139</v>
      </c>
      <c r="AV250" s="14" t="s">
        <v>79</v>
      </c>
      <c r="AW250" s="14" t="s">
        <v>31</v>
      </c>
      <c r="AX250" s="14" t="s">
        <v>69</v>
      </c>
      <c r="AY250" s="216" t="s">
        <v>128</v>
      </c>
    </row>
    <row r="251" spans="1:65" s="14" customFormat="1" ht="11.25">
      <c r="B251" s="206"/>
      <c r="C251" s="207"/>
      <c r="D251" s="189" t="s">
        <v>145</v>
      </c>
      <c r="E251" s="208" t="s">
        <v>19</v>
      </c>
      <c r="F251" s="209" t="s">
        <v>262</v>
      </c>
      <c r="G251" s="207"/>
      <c r="H251" s="210">
        <v>1.9470000000000001</v>
      </c>
      <c r="I251" s="211"/>
      <c r="J251" s="207"/>
      <c r="K251" s="207"/>
      <c r="L251" s="212"/>
      <c r="M251" s="213"/>
      <c r="N251" s="214"/>
      <c r="O251" s="214"/>
      <c r="P251" s="214"/>
      <c r="Q251" s="214"/>
      <c r="R251" s="214"/>
      <c r="S251" s="214"/>
      <c r="T251" s="215"/>
      <c r="AT251" s="216" t="s">
        <v>145</v>
      </c>
      <c r="AU251" s="216" t="s">
        <v>139</v>
      </c>
      <c r="AV251" s="14" t="s">
        <v>79</v>
      </c>
      <c r="AW251" s="14" t="s">
        <v>31</v>
      </c>
      <c r="AX251" s="14" t="s">
        <v>69</v>
      </c>
      <c r="AY251" s="216" t="s">
        <v>128</v>
      </c>
    </row>
    <row r="252" spans="1:65" s="15" customFormat="1" ht="11.25">
      <c r="B252" s="217"/>
      <c r="C252" s="218"/>
      <c r="D252" s="189" t="s">
        <v>145</v>
      </c>
      <c r="E252" s="219" t="s">
        <v>19</v>
      </c>
      <c r="F252" s="220" t="s">
        <v>148</v>
      </c>
      <c r="G252" s="218"/>
      <c r="H252" s="221">
        <v>6.1269999999999998</v>
      </c>
      <c r="I252" s="222"/>
      <c r="J252" s="218"/>
      <c r="K252" s="218"/>
      <c r="L252" s="223"/>
      <c r="M252" s="224"/>
      <c r="N252" s="225"/>
      <c r="O252" s="225"/>
      <c r="P252" s="225"/>
      <c r="Q252" s="225"/>
      <c r="R252" s="225"/>
      <c r="S252" s="225"/>
      <c r="T252" s="226"/>
      <c r="AT252" s="227" t="s">
        <v>145</v>
      </c>
      <c r="AU252" s="227" t="s">
        <v>139</v>
      </c>
      <c r="AV252" s="15" t="s">
        <v>139</v>
      </c>
      <c r="AW252" s="15" t="s">
        <v>31</v>
      </c>
      <c r="AX252" s="15" t="s">
        <v>69</v>
      </c>
      <c r="AY252" s="227" t="s">
        <v>128</v>
      </c>
    </row>
    <row r="253" spans="1:65" s="16" customFormat="1" ht="11.25">
      <c r="B253" s="228"/>
      <c r="C253" s="229"/>
      <c r="D253" s="189" t="s">
        <v>145</v>
      </c>
      <c r="E253" s="230" t="s">
        <v>19</v>
      </c>
      <c r="F253" s="231" t="s">
        <v>153</v>
      </c>
      <c r="G253" s="229"/>
      <c r="H253" s="232">
        <v>19.518999999999998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AT253" s="238" t="s">
        <v>145</v>
      </c>
      <c r="AU253" s="238" t="s">
        <v>139</v>
      </c>
      <c r="AV253" s="16" t="s">
        <v>138</v>
      </c>
      <c r="AW253" s="16" t="s">
        <v>31</v>
      </c>
      <c r="AX253" s="16" t="s">
        <v>77</v>
      </c>
      <c r="AY253" s="238" t="s">
        <v>128</v>
      </c>
    </row>
    <row r="254" spans="1:65" s="14" customFormat="1" ht="11.25">
      <c r="B254" s="206"/>
      <c r="C254" s="207"/>
      <c r="D254" s="189" t="s">
        <v>145</v>
      </c>
      <c r="E254" s="207"/>
      <c r="F254" s="209" t="s">
        <v>269</v>
      </c>
      <c r="G254" s="207"/>
      <c r="H254" s="210">
        <v>20.495000000000001</v>
      </c>
      <c r="I254" s="211"/>
      <c r="J254" s="207"/>
      <c r="K254" s="207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145</v>
      </c>
      <c r="AU254" s="216" t="s">
        <v>139</v>
      </c>
      <c r="AV254" s="14" t="s">
        <v>79</v>
      </c>
      <c r="AW254" s="14" t="s">
        <v>4</v>
      </c>
      <c r="AX254" s="14" t="s">
        <v>77</v>
      </c>
      <c r="AY254" s="216" t="s">
        <v>128</v>
      </c>
    </row>
    <row r="255" spans="1:65" s="2" customFormat="1" ht="16.5" customHeight="1">
      <c r="A255" s="37"/>
      <c r="B255" s="38"/>
      <c r="C255" s="176" t="s">
        <v>276</v>
      </c>
      <c r="D255" s="176" t="s">
        <v>133</v>
      </c>
      <c r="E255" s="177" t="s">
        <v>277</v>
      </c>
      <c r="F255" s="178" t="s">
        <v>278</v>
      </c>
      <c r="G255" s="179" t="s">
        <v>136</v>
      </c>
      <c r="H255" s="180">
        <v>14.061999999999999</v>
      </c>
      <c r="I255" s="181"/>
      <c r="J255" s="182">
        <f>ROUND(I255*H255,2)</f>
        <v>0</v>
      </c>
      <c r="K255" s="178" t="s">
        <v>137</v>
      </c>
      <c r="L255" s="42"/>
      <c r="M255" s="183" t="s">
        <v>19</v>
      </c>
      <c r="N255" s="184" t="s">
        <v>40</v>
      </c>
      <c r="O255" s="67"/>
      <c r="P255" s="185">
        <f>O255*H255</f>
        <v>0</v>
      </c>
      <c r="Q255" s="185">
        <v>4.8000000000000001E-2</v>
      </c>
      <c r="R255" s="185">
        <f>Q255*H255</f>
        <v>0.67497600000000002</v>
      </c>
      <c r="S255" s="185">
        <v>4.8000000000000001E-2</v>
      </c>
      <c r="T255" s="186">
        <f>S255*H255</f>
        <v>0.67497600000000002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138</v>
      </c>
      <c r="AT255" s="187" t="s">
        <v>133</v>
      </c>
      <c r="AU255" s="187" t="s">
        <v>139</v>
      </c>
      <c r="AY255" s="20" t="s">
        <v>128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77</v>
      </c>
      <c r="BK255" s="188">
        <f>ROUND(I255*H255,2)</f>
        <v>0</v>
      </c>
      <c r="BL255" s="20" t="s">
        <v>138</v>
      </c>
      <c r="BM255" s="187" t="s">
        <v>279</v>
      </c>
    </row>
    <row r="256" spans="1:65" s="2" customFormat="1" ht="11.25">
      <c r="A256" s="37"/>
      <c r="B256" s="38"/>
      <c r="C256" s="39"/>
      <c r="D256" s="189" t="s">
        <v>141</v>
      </c>
      <c r="E256" s="39"/>
      <c r="F256" s="190" t="s">
        <v>280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141</v>
      </c>
      <c r="AU256" s="20" t="s">
        <v>139</v>
      </c>
    </row>
    <row r="257" spans="1:65" s="2" customFormat="1" ht="11.25">
      <c r="A257" s="37"/>
      <c r="B257" s="38"/>
      <c r="C257" s="39"/>
      <c r="D257" s="194" t="s">
        <v>143</v>
      </c>
      <c r="E257" s="39"/>
      <c r="F257" s="195" t="s">
        <v>281</v>
      </c>
      <c r="G257" s="39"/>
      <c r="H257" s="39"/>
      <c r="I257" s="191"/>
      <c r="J257" s="39"/>
      <c r="K257" s="39"/>
      <c r="L257" s="42"/>
      <c r="M257" s="192"/>
      <c r="N257" s="193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143</v>
      </c>
      <c r="AU257" s="20" t="s">
        <v>139</v>
      </c>
    </row>
    <row r="258" spans="1:65" s="13" customFormat="1" ht="11.25">
      <c r="B258" s="196"/>
      <c r="C258" s="197"/>
      <c r="D258" s="189" t="s">
        <v>145</v>
      </c>
      <c r="E258" s="198" t="s">
        <v>19</v>
      </c>
      <c r="F258" s="199" t="s">
        <v>236</v>
      </c>
      <c r="G258" s="197"/>
      <c r="H258" s="198" t="s">
        <v>19</v>
      </c>
      <c r="I258" s="200"/>
      <c r="J258" s="197"/>
      <c r="K258" s="197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145</v>
      </c>
      <c r="AU258" s="205" t="s">
        <v>139</v>
      </c>
      <c r="AV258" s="13" t="s">
        <v>77</v>
      </c>
      <c r="AW258" s="13" t="s">
        <v>31</v>
      </c>
      <c r="AX258" s="13" t="s">
        <v>69</v>
      </c>
      <c r="AY258" s="205" t="s">
        <v>128</v>
      </c>
    </row>
    <row r="259" spans="1:65" s="13" customFormat="1" ht="11.25">
      <c r="B259" s="196"/>
      <c r="C259" s="197"/>
      <c r="D259" s="189" t="s">
        <v>145</v>
      </c>
      <c r="E259" s="198" t="s">
        <v>19</v>
      </c>
      <c r="F259" s="199" t="s">
        <v>149</v>
      </c>
      <c r="G259" s="197"/>
      <c r="H259" s="198" t="s">
        <v>19</v>
      </c>
      <c r="I259" s="200"/>
      <c r="J259" s="197"/>
      <c r="K259" s="197"/>
      <c r="L259" s="201"/>
      <c r="M259" s="202"/>
      <c r="N259" s="203"/>
      <c r="O259" s="203"/>
      <c r="P259" s="203"/>
      <c r="Q259" s="203"/>
      <c r="R259" s="203"/>
      <c r="S259" s="203"/>
      <c r="T259" s="204"/>
      <c r="AT259" s="205" t="s">
        <v>145</v>
      </c>
      <c r="AU259" s="205" t="s">
        <v>139</v>
      </c>
      <c r="AV259" s="13" t="s">
        <v>77</v>
      </c>
      <c r="AW259" s="13" t="s">
        <v>31</v>
      </c>
      <c r="AX259" s="13" t="s">
        <v>69</v>
      </c>
      <c r="AY259" s="205" t="s">
        <v>128</v>
      </c>
    </row>
    <row r="260" spans="1:65" s="14" customFormat="1" ht="11.25">
      <c r="B260" s="206"/>
      <c r="C260" s="207"/>
      <c r="D260" s="189" t="s">
        <v>145</v>
      </c>
      <c r="E260" s="208" t="s">
        <v>19</v>
      </c>
      <c r="F260" s="209" t="s">
        <v>150</v>
      </c>
      <c r="G260" s="207"/>
      <c r="H260" s="210">
        <v>9.2159999999999993</v>
      </c>
      <c r="I260" s="211"/>
      <c r="J260" s="207"/>
      <c r="K260" s="207"/>
      <c r="L260" s="212"/>
      <c r="M260" s="213"/>
      <c r="N260" s="214"/>
      <c r="O260" s="214"/>
      <c r="P260" s="214"/>
      <c r="Q260" s="214"/>
      <c r="R260" s="214"/>
      <c r="S260" s="214"/>
      <c r="T260" s="215"/>
      <c r="AT260" s="216" t="s">
        <v>145</v>
      </c>
      <c r="AU260" s="216" t="s">
        <v>139</v>
      </c>
      <c r="AV260" s="14" t="s">
        <v>79</v>
      </c>
      <c r="AW260" s="14" t="s">
        <v>31</v>
      </c>
      <c r="AX260" s="14" t="s">
        <v>69</v>
      </c>
      <c r="AY260" s="216" t="s">
        <v>128</v>
      </c>
    </row>
    <row r="261" spans="1:65" s="14" customFormat="1" ht="11.25">
      <c r="B261" s="206"/>
      <c r="C261" s="207"/>
      <c r="D261" s="189" t="s">
        <v>145</v>
      </c>
      <c r="E261" s="208" t="s">
        <v>19</v>
      </c>
      <c r="F261" s="209" t="s">
        <v>151</v>
      </c>
      <c r="G261" s="207"/>
      <c r="H261" s="210">
        <v>1.3440000000000001</v>
      </c>
      <c r="I261" s="211"/>
      <c r="J261" s="207"/>
      <c r="K261" s="207"/>
      <c r="L261" s="212"/>
      <c r="M261" s="213"/>
      <c r="N261" s="214"/>
      <c r="O261" s="214"/>
      <c r="P261" s="214"/>
      <c r="Q261" s="214"/>
      <c r="R261" s="214"/>
      <c r="S261" s="214"/>
      <c r="T261" s="215"/>
      <c r="AT261" s="216" t="s">
        <v>145</v>
      </c>
      <c r="AU261" s="216" t="s">
        <v>139</v>
      </c>
      <c r="AV261" s="14" t="s">
        <v>79</v>
      </c>
      <c r="AW261" s="14" t="s">
        <v>31</v>
      </c>
      <c r="AX261" s="14" t="s">
        <v>69</v>
      </c>
      <c r="AY261" s="216" t="s">
        <v>128</v>
      </c>
    </row>
    <row r="262" spans="1:65" s="14" customFormat="1" ht="11.25">
      <c r="B262" s="206"/>
      <c r="C262" s="207"/>
      <c r="D262" s="189" t="s">
        <v>145</v>
      </c>
      <c r="E262" s="208" t="s">
        <v>19</v>
      </c>
      <c r="F262" s="209" t="s">
        <v>152</v>
      </c>
      <c r="G262" s="207"/>
      <c r="H262" s="210">
        <v>2.8319999999999999</v>
      </c>
      <c r="I262" s="211"/>
      <c r="J262" s="207"/>
      <c r="K262" s="207"/>
      <c r="L262" s="212"/>
      <c r="M262" s="213"/>
      <c r="N262" s="214"/>
      <c r="O262" s="214"/>
      <c r="P262" s="214"/>
      <c r="Q262" s="214"/>
      <c r="R262" s="214"/>
      <c r="S262" s="214"/>
      <c r="T262" s="215"/>
      <c r="AT262" s="216" t="s">
        <v>145</v>
      </c>
      <c r="AU262" s="216" t="s">
        <v>139</v>
      </c>
      <c r="AV262" s="14" t="s">
        <v>79</v>
      </c>
      <c r="AW262" s="14" t="s">
        <v>31</v>
      </c>
      <c r="AX262" s="14" t="s">
        <v>69</v>
      </c>
      <c r="AY262" s="216" t="s">
        <v>128</v>
      </c>
    </row>
    <row r="263" spans="1:65" s="15" customFormat="1" ht="11.25">
      <c r="B263" s="217"/>
      <c r="C263" s="218"/>
      <c r="D263" s="189" t="s">
        <v>145</v>
      </c>
      <c r="E263" s="219" t="s">
        <v>19</v>
      </c>
      <c r="F263" s="220" t="s">
        <v>148</v>
      </c>
      <c r="G263" s="218"/>
      <c r="H263" s="221">
        <v>13.391999999999999</v>
      </c>
      <c r="I263" s="222"/>
      <c r="J263" s="218"/>
      <c r="K263" s="218"/>
      <c r="L263" s="223"/>
      <c r="M263" s="224"/>
      <c r="N263" s="225"/>
      <c r="O263" s="225"/>
      <c r="P263" s="225"/>
      <c r="Q263" s="225"/>
      <c r="R263" s="225"/>
      <c r="S263" s="225"/>
      <c r="T263" s="226"/>
      <c r="AT263" s="227" t="s">
        <v>145</v>
      </c>
      <c r="AU263" s="227" t="s">
        <v>139</v>
      </c>
      <c r="AV263" s="15" t="s">
        <v>139</v>
      </c>
      <c r="AW263" s="15" t="s">
        <v>31</v>
      </c>
      <c r="AX263" s="15" t="s">
        <v>69</v>
      </c>
      <c r="AY263" s="227" t="s">
        <v>128</v>
      </c>
    </row>
    <row r="264" spans="1:65" s="16" customFormat="1" ht="11.25">
      <c r="B264" s="228"/>
      <c r="C264" s="229"/>
      <c r="D264" s="189" t="s">
        <v>145</v>
      </c>
      <c r="E264" s="230" t="s">
        <v>19</v>
      </c>
      <c r="F264" s="231" t="s">
        <v>153</v>
      </c>
      <c r="G264" s="229"/>
      <c r="H264" s="232">
        <v>13.391999999999999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AT264" s="238" t="s">
        <v>145</v>
      </c>
      <c r="AU264" s="238" t="s">
        <v>139</v>
      </c>
      <c r="AV264" s="16" t="s">
        <v>138</v>
      </c>
      <c r="AW264" s="16" t="s">
        <v>31</v>
      </c>
      <c r="AX264" s="16" t="s">
        <v>77</v>
      </c>
      <c r="AY264" s="238" t="s">
        <v>128</v>
      </c>
    </row>
    <row r="265" spans="1:65" s="14" customFormat="1" ht="11.25">
      <c r="B265" s="206"/>
      <c r="C265" s="207"/>
      <c r="D265" s="189" t="s">
        <v>145</v>
      </c>
      <c r="E265" s="207"/>
      <c r="F265" s="209" t="s">
        <v>252</v>
      </c>
      <c r="G265" s="207"/>
      <c r="H265" s="210">
        <v>14.061999999999999</v>
      </c>
      <c r="I265" s="211"/>
      <c r="J265" s="207"/>
      <c r="K265" s="207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145</v>
      </c>
      <c r="AU265" s="216" t="s">
        <v>139</v>
      </c>
      <c r="AV265" s="14" t="s">
        <v>79</v>
      </c>
      <c r="AW265" s="14" t="s">
        <v>4</v>
      </c>
      <c r="AX265" s="14" t="s">
        <v>77</v>
      </c>
      <c r="AY265" s="216" t="s">
        <v>128</v>
      </c>
    </row>
    <row r="266" spans="1:65" s="2" customFormat="1" ht="16.5" customHeight="1">
      <c r="A266" s="37"/>
      <c r="B266" s="38"/>
      <c r="C266" s="176" t="s">
        <v>282</v>
      </c>
      <c r="D266" s="176" t="s">
        <v>133</v>
      </c>
      <c r="E266" s="177" t="s">
        <v>283</v>
      </c>
      <c r="F266" s="178" t="s">
        <v>284</v>
      </c>
      <c r="G266" s="179" t="s">
        <v>136</v>
      </c>
      <c r="H266" s="180">
        <v>3.5150000000000001</v>
      </c>
      <c r="I266" s="181"/>
      <c r="J266" s="182">
        <f>ROUND(I266*H266,2)</f>
        <v>0</v>
      </c>
      <c r="K266" s="178" t="s">
        <v>137</v>
      </c>
      <c r="L266" s="42"/>
      <c r="M266" s="183" t="s">
        <v>19</v>
      </c>
      <c r="N266" s="184" t="s">
        <v>40</v>
      </c>
      <c r="O266" s="67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7" t="s">
        <v>138</v>
      </c>
      <c r="AT266" s="187" t="s">
        <v>133</v>
      </c>
      <c r="AU266" s="187" t="s">
        <v>139</v>
      </c>
      <c r="AY266" s="20" t="s">
        <v>128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20" t="s">
        <v>77</v>
      </c>
      <c r="BK266" s="188">
        <f>ROUND(I266*H266,2)</f>
        <v>0</v>
      </c>
      <c r="BL266" s="20" t="s">
        <v>138</v>
      </c>
      <c r="BM266" s="187" t="s">
        <v>285</v>
      </c>
    </row>
    <row r="267" spans="1:65" s="2" customFormat="1" ht="11.25">
      <c r="A267" s="37"/>
      <c r="B267" s="38"/>
      <c r="C267" s="39"/>
      <c r="D267" s="189" t="s">
        <v>141</v>
      </c>
      <c r="E267" s="39"/>
      <c r="F267" s="190" t="s">
        <v>286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141</v>
      </c>
      <c r="AU267" s="20" t="s">
        <v>139</v>
      </c>
    </row>
    <row r="268" spans="1:65" s="2" customFormat="1" ht="11.25">
      <c r="A268" s="37"/>
      <c r="B268" s="38"/>
      <c r="C268" s="39"/>
      <c r="D268" s="194" t="s">
        <v>143</v>
      </c>
      <c r="E268" s="39"/>
      <c r="F268" s="195" t="s">
        <v>287</v>
      </c>
      <c r="G268" s="39"/>
      <c r="H268" s="39"/>
      <c r="I268" s="191"/>
      <c r="J268" s="39"/>
      <c r="K268" s="39"/>
      <c r="L268" s="42"/>
      <c r="M268" s="192"/>
      <c r="N268" s="193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143</v>
      </c>
      <c r="AU268" s="20" t="s">
        <v>139</v>
      </c>
    </row>
    <row r="269" spans="1:65" s="13" customFormat="1" ht="11.25">
      <c r="B269" s="196"/>
      <c r="C269" s="197"/>
      <c r="D269" s="189" t="s">
        <v>145</v>
      </c>
      <c r="E269" s="198" t="s">
        <v>19</v>
      </c>
      <c r="F269" s="199" t="s">
        <v>236</v>
      </c>
      <c r="G269" s="197"/>
      <c r="H269" s="198" t="s">
        <v>19</v>
      </c>
      <c r="I269" s="200"/>
      <c r="J269" s="197"/>
      <c r="K269" s="197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145</v>
      </c>
      <c r="AU269" s="205" t="s">
        <v>139</v>
      </c>
      <c r="AV269" s="13" t="s">
        <v>77</v>
      </c>
      <c r="AW269" s="13" t="s">
        <v>31</v>
      </c>
      <c r="AX269" s="13" t="s">
        <v>69</v>
      </c>
      <c r="AY269" s="205" t="s">
        <v>128</v>
      </c>
    </row>
    <row r="270" spans="1:65" s="13" customFormat="1" ht="11.25">
      <c r="B270" s="196"/>
      <c r="C270" s="197"/>
      <c r="D270" s="189" t="s">
        <v>145</v>
      </c>
      <c r="E270" s="198" t="s">
        <v>19</v>
      </c>
      <c r="F270" s="199" t="s">
        <v>288</v>
      </c>
      <c r="G270" s="197"/>
      <c r="H270" s="198" t="s">
        <v>19</v>
      </c>
      <c r="I270" s="200"/>
      <c r="J270" s="197"/>
      <c r="K270" s="197"/>
      <c r="L270" s="201"/>
      <c r="M270" s="202"/>
      <c r="N270" s="203"/>
      <c r="O270" s="203"/>
      <c r="P270" s="203"/>
      <c r="Q270" s="203"/>
      <c r="R270" s="203"/>
      <c r="S270" s="203"/>
      <c r="T270" s="204"/>
      <c r="AT270" s="205" t="s">
        <v>145</v>
      </c>
      <c r="AU270" s="205" t="s">
        <v>139</v>
      </c>
      <c r="AV270" s="13" t="s">
        <v>77</v>
      </c>
      <c r="AW270" s="13" t="s">
        <v>31</v>
      </c>
      <c r="AX270" s="13" t="s">
        <v>69</v>
      </c>
      <c r="AY270" s="205" t="s">
        <v>128</v>
      </c>
    </row>
    <row r="271" spans="1:65" s="13" customFormat="1" ht="11.25">
      <c r="B271" s="196"/>
      <c r="C271" s="197"/>
      <c r="D271" s="189" t="s">
        <v>145</v>
      </c>
      <c r="E271" s="198" t="s">
        <v>19</v>
      </c>
      <c r="F271" s="199" t="s">
        <v>289</v>
      </c>
      <c r="G271" s="197"/>
      <c r="H271" s="198" t="s">
        <v>19</v>
      </c>
      <c r="I271" s="200"/>
      <c r="J271" s="197"/>
      <c r="K271" s="197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145</v>
      </c>
      <c r="AU271" s="205" t="s">
        <v>139</v>
      </c>
      <c r="AV271" s="13" t="s">
        <v>77</v>
      </c>
      <c r="AW271" s="13" t="s">
        <v>31</v>
      </c>
      <c r="AX271" s="13" t="s">
        <v>69</v>
      </c>
      <c r="AY271" s="205" t="s">
        <v>128</v>
      </c>
    </row>
    <row r="272" spans="1:65" s="14" customFormat="1" ht="11.25">
      <c r="B272" s="206"/>
      <c r="C272" s="207"/>
      <c r="D272" s="189" t="s">
        <v>145</v>
      </c>
      <c r="E272" s="208" t="s">
        <v>19</v>
      </c>
      <c r="F272" s="209" t="s">
        <v>290</v>
      </c>
      <c r="G272" s="207"/>
      <c r="H272" s="210">
        <v>2.3039999999999998</v>
      </c>
      <c r="I272" s="211"/>
      <c r="J272" s="207"/>
      <c r="K272" s="207"/>
      <c r="L272" s="212"/>
      <c r="M272" s="213"/>
      <c r="N272" s="214"/>
      <c r="O272" s="214"/>
      <c r="P272" s="214"/>
      <c r="Q272" s="214"/>
      <c r="R272" s="214"/>
      <c r="S272" s="214"/>
      <c r="T272" s="215"/>
      <c r="AT272" s="216" t="s">
        <v>145</v>
      </c>
      <c r="AU272" s="216" t="s">
        <v>139</v>
      </c>
      <c r="AV272" s="14" t="s">
        <v>79</v>
      </c>
      <c r="AW272" s="14" t="s">
        <v>31</v>
      </c>
      <c r="AX272" s="14" t="s">
        <v>69</v>
      </c>
      <c r="AY272" s="216" t="s">
        <v>128</v>
      </c>
    </row>
    <row r="273" spans="1:65" s="14" customFormat="1" ht="11.25">
      <c r="B273" s="206"/>
      <c r="C273" s="207"/>
      <c r="D273" s="189" t="s">
        <v>145</v>
      </c>
      <c r="E273" s="208" t="s">
        <v>19</v>
      </c>
      <c r="F273" s="209" t="s">
        <v>291</v>
      </c>
      <c r="G273" s="207"/>
      <c r="H273" s="210">
        <v>0.33600000000000002</v>
      </c>
      <c r="I273" s="211"/>
      <c r="J273" s="207"/>
      <c r="K273" s="207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145</v>
      </c>
      <c r="AU273" s="216" t="s">
        <v>139</v>
      </c>
      <c r="AV273" s="14" t="s">
        <v>79</v>
      </c>
      <c r="AW273" s="14" t="s">
        <v>31</v>
      </c>
      <c r="AX273" s="14" t="s">
        <v>69</v>
      </c>
      <c r="AY273" s="216" t="s">
        <v>128</v>
      </c>
    </row>
    <row r="274" spans="1:65" s="14" customFormat="1" ht="11.25">
      <c r="B274" s="206"/>
      <c r="C274" s="207"/>
      <c r="D274" s="189" t="s">
        <v>145</v>
      </c>
      <c r="E274" s="208" t="s">
        <v>19</v>
      </c>
      <c r="F274" s="209" t="s">
        <v>292</v>
      </c>
      <c r="G274" s="207"/>
      <c r="H274" s="210">
        <v>0.70799999999999996</v>
      </c>
      <c r="I274" s="211"/>
      <c r="J274" s="207"/>
      <c r="K274" s="207"/>
      <c r="L274" s="212"/>
      <c r="M274" s="213"/>
      <c r="N274" s="214"/>
      <c r="O274" s="214"/>
      <c r="P274" s="214"/>
      <c r="Q274" s="214"/>
      <c r="R274" s="214"/>
      <c r="S274" s="214"/>
      <c r="T274" s="215"/>
      <c r="AT274" s="216" t="s">
        <v>145</v>
      </c>
      <c r="AU274" s="216" t="s">
        <v>139</v>
      </c>
      <c r="AV274" s="14" t="s">
        <v>79</v>
      </c>
      <c r="AW274" s="14" t="s">
        <v>31</v>
      </c>
      <c r="AX274" s="14" t="s">
        <v>69</v>
      </c>
      <c r="AY274" s="216" t="s">
        <v>128</v>
      </c>
    </row>
    <row r="275" spans="1:65" s="15" customFormat="1" ht="11.25">
      <c r="B275" s="217"/>
      <c r="C275" s="218"/>
      <c r="D275" s="189" t="s">
        <v>145</v>
      </c>
      <c r="E275" s="219" t="s">
        <v>19</v>
      </c>
      <c r="F275" s="220" t="s">
        <v>148</v>
      </c>
      <c r="G275" s="218"/>
      <c r="H275" s="221">
        <v>3.3479999999999999</v>
      </c>
      <c r="I275" s="222"/>
      <c r="J275" s="218"/>
      <c r="K275" s="218"/>
      <c r="L275" s="223"/>
      <c r="M275" s="224"/>
      <c r="N275" s="225"/>
      <c r="O275" s="225"/>
      <c r="P275" s="225"/>
      <c r="Q275" s="225"/>
      <c r="R275" s="225"/>
      <c r="S275" s="225"/>
      <c r="T275" s="226"/>
      <c r="AT275" s="227" t="s">
        <v>145</v>
      </c>
      <c r="AU275" s="227" t="s">
        <v>139</v>
      </c>
      <c r="AV275" s="15" t="s">
        <v>139</v>
      </c>
      <c r="AW275" s="15" t="s">
        <v>31</v>
      </c>
      <c r="AX275" s="15" t="s">
        <v>69</v>
      </c>
      <c r="AY275" s="227" t="s">
        <v>128</v>
      </c>
    </row>
    <row r="276" spans="1:65" s="16" customFormat="1" ht="11.25">
      <c r="B276" s="228"/>
      <c r="C276" s="229"/>
      <c r="D276" s="189" t="s">
        <v>145</v>
      </c>
      <c r="E276" s="230" t="s">
        <v>19</v>
      </c>
      <c r="F276" s="231" t="s">
        <v>153</v>
      </c>
      <c r="G276" s="229"/>
      <c r="H276" s="232">
        <v>3.3479999999999999</v>
      </c>
      <c r="I276" s="233"/>
      <c r="J276" s="229"/>
      <c r="K276" s="229"/>
      <c r="L276" s="234"/>
      <c r="M276" s="235"/>
      <c r="N276" s="236"/>
      <c r="O276" s="236"/>
      <c r="P276" s="236"/>
      <c r="Q276" s="236"/>
      <c r="R276" s="236"/>
      <c r="S276" s="236"/>
      <c r="T276" s="237"/>
      <c r="AT276" s="238" t="s">
        <v>145</v>
      </c>
      <c r="AU276" s="238" t="s">
        <v>139</v>
      </c>
      <c r="AV276" s="16" t="s">
        <v>138</v>
      </c>
      <c r="AW276" s="16" t="s">
        <v>31</v>
      </c>
      <c r="AX276" s="16" t="s">
        <v>77</v>
      </c>
      <c r="AY276" s="238" t="s">
        <v>128</v>
      </c>
    </row>
    <row r="277" spans="1:65" s="14" customFormat="1" ht="11.25">
      <c r="B277" s="206"/>
      <c r="C277" s="207"/>
      <c r="D277" s="189" t="s">
        <v>145</v>
      </c>
      <c r="E277" s="207"/>
      <c r="F277" s="209" t="s">
        <v>293</v>
      </c>
      <c r="G277" s="207"/>
      <c r="H277" s="210">
        <v>3.5150000000000001</v>
      </c>
      <c r="I277" s="211"/>
      <c r="J277" s="207"/>
      <c r="K277" s="207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145</v>
      </c>
      <c r="AU277" s="216" t="s">
        <v>139</v>
      </c>
      <c r="AV277" s="14" t="s">
        <v>79</v>
      </c>
      <c r="AW277" s="14" t="s">
        <v>4</v>
      </c>
      <c r="AX277" s="14" t="s">
        <v>77</v>
      </c>
      <c r="AY277" s="216" t="s">
        <v>128</v>
      </c>
    </row>
    <row r="278" spans="1:65" s="2" customFormat="1" ht="16.5" customHeight="1">
      <c r="A278" s="37"/>
      <c r="B278" s="38"/>
      <c r="C278" s="176" t="s">
        <v>294</v>
      </c>
      <c r="D278" s="176" t="s">
        <v>133</v>
      </c>
      <c r="E278" s="177" t="s">
        <v>295</v>
      </c>
      <c r="F278" s="178" t="s">
        <v>296</v>
      </c>
      <c r="G278" s="179" t="s">
        <v>136</v>
      </c>
      <c r="H278" s="180">
        <v>6.4329999999999998</v>
      </c>
      <c r="I278" s="181"/>
      <c r="J278" s="182">
        <f>ROUND(I278*H278,2)</f>
        <v>0</v>
      </c>
      <c r="K278" s="178" t="s">
        <v>137</v>
      </c>
      <c r="L278" s="42"/>
      <c r="M278" s="183" t="s">
        <v>19</v>
      </c>
      <c r="N278" s="184" t="s">
        <v>40</v>
      </c>
      <c r="O278" s="67"/>
      <c r="P278" s="185">
        <f>O278*H278</f>
        <v>0</v>
      </c>
      <c r="Q278" s="185">
        <v>4.8000000000000001E-2</v>
      </c>
      <c r="R278" s="185">
        <f>Q278*H278</f>
        <v>0.308784</v>
      </c>
      <c r="S278" s="185">
        <v>4.8000000000000001E-2</v>
      </c>
      <c r="T278" s="186">
        <f>S278*H278</f>
        <v>0.308784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7" t="s">
        <v>138</v>
      </c>
      <c r="AT278" s="187" t="s">
        <v>133</v>
      </c>
      <c r="AU278" s="187" t="s">
        <v>139</v>
      </c>
      <c r="AY278" s="20" t="s">
        <v>128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20" t="s">
        <v>77</v>
      </c>
      <c r="BK278" s="188">
        <f>ROUND(I278*H278,2)</f>
        <v>0</v>
      </c>
      <c r="BL278" s="20" t="s">
        <v>138</v>
      </c>
      <c r="BM278" s="187" t="s">
        <v>297</v>
      </c>
    </row>
    <row r="279" spans="1:65" s="2" customFormat="1" ht="11.25">
      <c r="A279" s="37"/>
      <c r="B279" s="38"/>
      <c r="C279" s="39"/>
      <c r="D279" s="189" t="s">
        <v>141</v>
      </c>
      <c r="E279" s="39"/>
      <c r="F279" s="190" t="s">
        <v>298</v>
      </c>
      <c r="G279" s="39"/>
      <c r="H279" s="39"/>
      <c r="I279" s="191"/>
      <c r="J279" s="39"/>
      <c r="K279" s="39"/>
      <c r="L279" s="42"/>
      <c r="M279" s="192"/>
      <c r="N279" s="193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141</v>
      </c>
      <c r="AU279" s="20" t="s">
        <v>139</v>
      </c>
    </row>
    <row r="280" spans="1:65" s="2" customFormat="1" ht="11.25">
      <c r="A280" s="37"/>
      <c r="B280" s="38"/>
      <c r="C280" s="39"/>
      <c r="D280" s="194" t="s">
        <v>143</v>
      </c>
      <c r="E280" s="39"/>
      <c r="F280" s="195" t="s">
        <v>299</v>
      </c>
      <c r="G280" s="39"/>
      <c r="H280" s="39"/>
      <c r="I280" s="191"/>
      <c r="J280" s="39"/>
      <c r="K280" s="39"/>
      <c r="L280" s="42"/>
      <c r="M280" s="192"/>
      <c r="N280" s="193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143</v>
      </c>
      <c r="AU280" s="20" t="s">
        <v>139</v>
      </c>
    </row>
    <row r="281" spans="1:65" s="13" customFormat="1" ht="11.25">
      <c r="B281" s="196"/>
      <c r="C281" s="197"/>
      <c r="D281" s="189" t="s">
        <v>145</v>
      </c>
      <c r="E281" s="198" t="s">
        <v>19</v>
      </c>
      <c r="F281" s="199" t="s">
        <v>236</v>
      </c>
      <c r="G281" s="197"/>
      <c r="H281" s="198" t="s">
        <v>19</v>
      </c>
      <c r="I281" s="200"/>
      <c r="J281" s="197"/>
      <c r="K281" s="197"/>
      <c r="L281" s="201"/>
      <c r="M281" s="202"/>
      <c r="N281" s="203"/>
      <c r="O281" s="203"/>
      <c r="P281" s="203"/>
      <c r="Q281" s="203"/>
      <c r="R281" s="203"/>
      <c r="S281" s="203"/>
      <c r="T281" s="204"/>
      <c r="AT281" s="205" t="s">
        <v>145</v>
      </c>
      <c r="AU281" s="205" t="s">
        <v>139</v>
      </c>
      <c r="AV281" s="13" t="s">
        <v>77</v>
      </c>
      <c r="AW281" s="13" t="s">
        <v>31</v>
      </c>
      <c r="AX281" s="13" t="s">
        <v>69</v>
      </c>
      <c r="AY281" s="205" t="s">
        <v>128</v>
      </c>
    </row>
    <row r="282" spans="1:65" s="13" customFormat="1" ht="11.25">
      <c r="B282" s="196"/>
      <c r="C282" s="197"/>
      <c r="D282" s="189" t="s">
        <v>145</v>
      </c>
      <c r="E282" s="198" t="s">
        <v>19</v>
      </c>
      <c r="F282" s="199" t="s">
        <v>259</v>
      </c>
      <c r="G282" s="197"/>
      <c r="H282" s="198" t="s">
        <v>19</v>
      </c>
      <c r="I282" s="200"/>
      <c r="J282" s="197"/>
      <c r="K282" s="197"/>
      <c r="L282" s="201"/>
      <c r="M282" s="202"/>
      <c r="N282" s="203"/>
      <c r="O282" s="203"/>
      <c r="P282" s="203"/>
      <c r="Q282" s="203"/>
      <c r="R282" s="203"/>
      <c r="S282" s="203"/>
      <c r="T282" s="204"/>
      <c r="AT282" s="205" t="s">
        <v>145</v>
      </c>
      <c r="AU282" s="205" t="s">
        <v>139</v>
      </c>
      <c r="AV282" s="13" t="s">
        <v>77</v>
      </c>
      <c r="AW282" s="13" t="s">
        <v>31</v>
      </c>
      <c r="AX282" s="13" t="s">
        <v>69</v>
      </c>
      <c r="AY282" s="205" t="s">
        <v>128</v>
      </c>
    </row>
    <row r="283" spans="1:65" s="14" customFormat="1" ht="11.25">
      <c r="B283" s="206"/>
      <c r="C283" s="207"/>
      <c r="D283" s="189" t="s">
        <v>145</v>
      </c>
      <c r="E283" s="208" t="s">
        <v>19</v>
      </c>
      <c r="F283" s="209" t="s">
        <v>260</v>
      </c>
      <c r="G283" s="207"/>
      <c r="H283" s="210">
        <v>3.6480000000000001</v>
      </c>
      <c r="I283" s="211"/>
      <c r="J283" s="207"/>
      <c r="K283" s="207"/>
      <c r="L283" s="212"/>
      <c r="M283" s="213"/>
      <c r="N283" s="214"/>
      <c r="O283" s="214"/>
      <c r="P283" s="214"/>
      <c r="Q283" s="214"/>
      <c r="R283" s="214"/>
      <c r="S283" s="214"/>
      <c r="T283" s="215"/>
      <c r="AT283" s="216" t="s">
        <v>145</v>
      </c>
      <c r="AU283" s="216" t="s">
        <v>139</v>
      </c>
      <c r="AV283" s="14" t="s">
        <v>79</v>
      </c>
      <c r="AW283" s="14" t="s">
        <v>31</v>
      </c>
      <c r="AX283" s="14" t="s">
        <v>69</v>
      </c>
      <c r="AY283" s="216" t="s">
        <v>128</v>
      </c>
    </row>
    <row r="284" spans="1:65" s="14" customFormat="1" ht="11.25">
      <c r="B284" s="206"/>
      <c r="C284" s="207"/>
      <c r="D284" s="189" t="s">
        <v>145</v>
      </c>
      <c r="E284" s="208" t="s">
        <v>19</v>
      </c>
      <c r="F284" s="209" t="s">
        <v>261</v>
      </c>
      <c r="G284" s="207"/>
      <c r="H284" s="210">
        <v>0.53200000000000003</v>
      </c>
      <c r="I284" s="211"/>
      <c r="J284" s="207"/>
      <c r="K284" s="207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145</v>
      </c>
      <c r="AU284" s="216" t="s">
        <v>139</v>
      </c>
      <c r="AV284" s="14" t="s">
        <v>79</v>
      </c>
      <c r="AW284" s="14" t="s">
        <v>31</v>
      </c>
      <c r="AX284" s="14" t="s">
        <v>69</v>
      </c>
      <c r="AY284" s="216" t="s">
        <v>128</v>
      </c>
    </row>
    <row r="285" spans="1:65" s="14" customFormat="1" ht="11.25">
      <c r="B285" s="206"/>
      <c r="C285" s="207"/>
      <c r="D285" s="189" t="s">
        <v>145</v>
      </c>
      <c r="E285" s="208" t="s">
        <v>19</v>
      </c>
      <c r="F285" s="209" t="s">
        <v>262</v>
      </c>
      <c r="G285" s="207"/>
      <c r="H285" s="210">
        <v>1.9470000000000001</v>
      </c>
      <c r="I285" s="211"/>
      <c r="J285" s="207"/>
      <c r="K285" s="207"/>
      <c r="L285" s="212"/>
      <c r="M285" s="213"/>
      <c r="N285" s="214"/>
      <c r="O285" s="214"/>
      <c r="P285" s="214"/>
      <c r="Q285" s="214"/>
      <c r="R285" s="214"/>
      <c r="S285" s="214"/>
      <c r="T285" s="215"/>
      <c r="AT285" s="216" t="s">
        <v>145</v>
      </c>
      <c r="AU285" s="216" t="s">
        <v>139</v>
      </c>
      <c r="AV285" s="14" t="s">
        <v>79</v>
      </c>
      <c r="AW285" s="14" t="s">
        <v>31</v>
      </c>
      <c r="AX285" s="14" t="s">
        <v>69</v>
      </c>
      <c r="AY285" s="216" t="s">
        <v>128</v>
      </c>
    </row>
    <row r="286" spans="1:65" s="15" customFormat="1" ht="11.25">
      <c r="B286" s="217"/>
      <c r="C286" s="218"/>
      <c r="D286" s="189" t="s">
        <v>145</v>
      </c>
      <c r="E286" s="219" t="s">
        <v>19</v>
      </c>
      <c r="F286" s="220" t="s">
        <v>148</v>
      </c>
      <c r="G286" s="218"/>
      <c r="H286" s="221">
        <v>6.1269999999999998</v>
      </c>
      <c r="I286" s="222"/>
      <c r="J286" s="218"/>
      <c r="K286" s="218"/>
      <c r="L286" s="223"/>
      <c r="M286" s="224"/>
      <c r="N286" s="225"/>
      <c r="O286" s="225"/>
      <c r="P286" s="225"/>
      <c r="Q286" s="225"/>
      <c r="R286" s="225"/>
      <c r="S286" s="225"/>
      <c r="T286" s="226"/>
      <c r="AT286" s="227" t="s">
        <v>145</v>
      </c>
      <c r="AU286" s="227" t="s">
        <v>139</v>
      </c>
      <c r="AV286" s="15" t="s">
        <v>139</v>
      </c>
      <c r="AW286" s="15" t="s">
        <v>31</v>
      </c>
      <c r="AX286" s="15" t="s">
        <v>69</v>
      </c>
      <c r="AY286" s="227" t="s">
        <v>128</v>
      </c>
    </row>
    <row r="287" spans="1:65" s="16" customFormat="1" ht="11.25">
      <c r="B287" s="228"/>
      <c r="C287" s="229"/>
      <c r="D287" s="189" t="s">
        <v>145</v>
      </c>
      <c r="E287" s="230" t="s">
        <v>19</v>
      </c>
      <c r="F287" s="231" t="s">
        <v>153</v>
      </c>
      <c r="G287" s="229"/>
      <c r="H287" s="232">
        <v>6.1269999999999998</v>
      </c>
      <c r="I287" s="233"/>
      <c r="J287" s="229"/>
      <c r="K287" s="229"/>
      <c r="L287" s="234"/>
      <c r="M287" s="235"/>
      <c r="N287" s="236"/>
      <c r="O287" s="236"/>
      <c r="P287" s="236"/>
      <c r="Q287" s="236"/>
      <c r="R287" s="236"/>
      <c r="S287" s="236"/>
      <c r="T287" s="237"/>
      <c r="AT287" s="238" t="s">
        <v>145</v>
      </c>
      <c r="AU287" s="238" t="s">
        <v>139</v>
      </c>
      <c r="AV287" s="16" t="s">
        <v>138</v>
      </c>
      <c r="AW287" s="16" t="s">
        <v>31</v>
      </c>
      <c r="AX287" s="16" t="s">
        <v>77</v>
      </c>
      <c r="AY287" s="238" t="s">
        <v>128</v>
      </c>
    </row>
    <row r="288" spans="1:65" s="14" customFormat="1" ht="11.25">
      <c r="B288" s="206"/>
      <c r="C288" s="207"/>
      <c r="D288" s="189" t="s">
        <v>145</v>
      </c>
      <c r="E288" s="207"/>
      <c r="F288" s="209" t="s">
        <v>263</v>
      </c>
      <c r="G288" s="207"/>
      <c r="H288" s="210">
        <v>6.4329999999999998</v>
      </c>
      <c r="I288" s="211"/>
      <c r="J288" s="207"/>
      <c r="K288" s="207"/>
      <c r="L288" s="212"/>
      <c r="M288" s="213"/>
      <c r="N288" s="214"/>
      <c r="O288" s="214"/>
      <c r="P288" s="214"/>
      <c r="Q288" s="214"/>
      <c r="R288" s="214"/>
      <c r="S288" s="214"/>
      <c r="T288" s="215"/>
      <c r="AT288" s="216" t="s">
        <v>145</v>
      </c>
      <c r="AU288" s="216" t="s">
        <v>139</v>
      </c>
      <c r="AV288" s="14" t="s">
        <v>79</v>
      </c>
      <c r="AW288" s="14" t="s">
        <v>4</v>
      </c>
      <c r="AX288" s="14" t="s">
        <v>77</v>
      </c>
      <c r="AY288" s="216" t="s">
        <v>128</v>
      </c>
    </row>
    <row r="289" spans="1:65" s="2" customFormat="1" ht="16.5" customHeight="1">
      <c r="A289" s="37"/>
      <c r="B289" s="38"/>
      <c r="C289" s="176" t="s">
        <v>7</v>
      </c>
      <c r="D289" s="176" t="s">
        <v>133</v>
      </c>
      <c r="E289" s="177" t="s">
        <v>300</v>
      </c>
      <c r="F289" s="178" t="s">
        <v>301</v>
      </c>
      <c r="G289" s="179" t="s">
        <v>136</v>
      </c>
      <c r="H289" s="180">
        <v>1.609</v>
      </c>
      <c r="I289" s="181"/>
      <c r="J289" s="182">
        <f>ROUND(I289*H289,2)</f>
        <v>0</v>
      </c>
      <c r="K289" s="178" t="s">
        <v>137</v>
      </c>
      <c r="L289" s="42"/>
      <c r="M289" s="183" t="s">
        <v>19</v>
      </c>
      <c r="N289" s="184" t="s">
        <v>40</v>
      </c>
      <c r="O289" s="67"/>
      <c r="P289" s="185">
        <f>O289*H289</f>
        <v>0</v>
      </c>
      <c r="Q289" s="185">
        <v>0</v>
      </c>
      <c r="R289" s="185">
        <f>Q289*H289</f>
        <v>0</v>
      </c>
      <c r="S289" s="185">
        <v>0</v>
      </c>
      <c r="T289" s="18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7" t="s">
        <v>138</v>
      </c>
      <c r="AT289" s="187" t="s">
        <v>133</v>
      </c>
      <c r="AU289" s="187" t="s">
        <v>139</v>
      </c>
      <c r="AY289" s="20" t="s">
        <v>128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20" t="s">
        <v>77</v>
      </c>
      <c r="BK289" s="188">
        <f>ROUND(I289*H289,2)</f>
        <v>0</v>
      </c>
      <c r="BL289" s="20" t="s">
        <v>138</v>
      </c>
      <c r="BM289" s="187" t="s">
        <v>302</v>
      </c>
    </row>
    <row r="290" spans="1:65" s="2" customFormat="1" ht="11.25">
      <c r="A290" s="37"/>
      <c r="B290" s="38"/>
      <c r="C290" s="39"/>
      <c r="D290" s="189" t="s">
        <v>141</v>
      </c>
      <c r="E290" s="39"/>
      <c r="F290" s="190" t="s">
        <v>303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141</v>
      </c>
      <c r="AU290" s="20" t="s">
        <v>139</v>
      </c>
    </row>
    <row r="291" spans="1:65" s="2" customFormat="1" ht="11.25">
      <c r="A291" s="37"/>
      <c r="B291" s="38"/>
      <c r="C291" s="39"/>
      <c r="D291" s="194" t="s">
        <v>143</v>
      </c>
      <c r="E291" s="39"/>
      <c r="F291" s="195" t="s">
        <v>304</v>
      </c>
      <c r="G291" s="39"/>
      <c r="H291" s="39"/>
      <c r="I291" s="191"/>
      <c r="J291" s="39"/>
      <c r="K291" s="39"/>
      <c r="L291" s="42"/>
      <c r="M291" s="192"/>
      <c r="N291" s="193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143</v>
      </c>
      <c r="AU291" s="20" t="s">
        <v>139</v>
      </c>
    </row>
    <row r="292" spans="1:65" s="13" customFormat="1" ht="11.25">
      <c r="B292" s="196"/>
      <c r="C292" s="197"/>
      <c r="D292" s="189" t="s">
        <v>145</v>
      </c>
      <c r="E292" s="198" t="s">
        <v>19</v>
      </c>
      <c r="F292" s="199" t="s">
        <v>288</v>
      </c>
      <c r="G292" s="197"/>
      <c r="H292" s="198" t="s">
        <v>19</v>
      </c>
      <c r="I292" s="200"/>
      <c r="J292" s="197"/>
      <c r="K292" s="197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145</v>
      </c>
      <c r="AU292" s="205" t="s">
        <v>139</v>
      </c>
      <c r="AV292" s="13" t="s">
        <v>77</v>
      </c>
      <c r="AW292" s="13" t="s">
        <v>31</v>
      </c>
      <c r="AX292" s="13" t="s">
        <v>69</v>
      </c>
      <c r="AY292" s="205" t="s">
        <v>128</v>
      </c>
    </row>
    <row r="293" spans="1:65" s="13" customFormat="1" ht="11.25">
      <c r="B293" s="196"/>
      <c r="C293" s="197"/>
      <c r="D293" s="189" t="s">
        <v>145</v>
      </c>
      <c r="E293" s="198" t="s">
        <v>19</v>
      </c>
      <c r="F293" s="199" t="s">
        <v>236</v>
      </c>
      <c r="G293" s="197"/>
      <c r="H293" s="198" t="s">
        <v>19</v>
      </c>
      <c r="I293" s="200"/>
      <c r="J293" s="197"/>
      <c r="K293" s="197"/>
      <c r="L293" s="201"/>
      <c r="M293" s="202"/>
      <c r="N293" s="203"/>
      <c r="O293" s="203"/>
      <c r="P293" s="203"/>
      <c r="Q293" s="203"/>
      <c r="R293" s="203"/>
      <c r="S293" s="203"/>
      <c r="T293" s="204"/>
      <c r="AT293" s="205" t="s">
        <v>145</v>
      </c>
      <c r="AU293" s="205" t="s">
        <v>139</v>
      </c>
      <c r="AV293" s="13" t="s">
        <v>77</v>
      </c>
      <c r="AW293" s="13" t="s">
        <v>31</v>
      </c>
      <c r="AX293" s="13" t="s">
        <v>69</v>
      </c>
      <c r="AY293" s="205" t="s">
        <v>128</v>
      </c>
    </row>
    <row r="294" spans="1:65" s="13" customFormat="1" ht="11.25">
      <c r="B294" s="196"/>
      <c r="C294" s="197"/>
      <c r="D294" s="189" t="s">
        <v>145</v>
      </c>
      <c r="E294" s="198" t="s">
        <v>19</v>
      </c>
      <c r="F294" s="199" t="s">
        <v>259</v>
      </c>
      <c r="G294" s="197"/>
      <c r="H294" s="198" t="s">
        <v>19</v>
      </c>
      <c r="I294" s="200"/>
      <c r="J294" s="197"/>
      <c r="K294" s="197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145</v>
      </c>
      <c r="AU294" s="205" t="s">
        <v>139</v>
      </c>
      <c r="AV294" s="13" t="s">
        <v>77</v>
      </c>
      <c r="AW294" s="13" t="s">
        <v>31</v>
      </c>
      <c r="AX294" s="13" t="s">
        <v>69</v>
      </c>
      <c r="AY294" s="205" t="s">
        <v>128</v>
      </c>
    </row>
    <row r="295" spans="1:65" s="14" customFormat="1" ht="11.25">
      <c r="B295" s="206"/>
      <c r="C295" s="207"/>
      <c r="D295" s="189" t="s">
        <v>145</v>
      </c>
      <c r="E295" s="208" t="s">
        <v>19</v>
      </c>
      <c r="F295" s="209" t="s">
        <v>305</v>
      </c>
      <c r="G295" s="207"/>
      <c r="H295" s="210">
        <v>0.91200000000000003</v>
      </c>
      <c r="I295" s="211"/>
      <c r="J295" s="207"/>
      <c r="K295" s="207"/>
      <c r="L295" s="212"/>
      <c r="M295" s="213"/>
      <c r="N295" s="214"/>
      <c r="O295" s="214"/>
      <c r="P295" s="214"/>
      <c r="Q295" s="214"/>
      <c r="R295" s="214"/>
      <c r="S295" s="214"/>
      <c r="T295" s="215"/>
      <c r="AT295" s="216" t="s">
        <v>145</v>
      </c>
      <c r="AU295" s="216" t="s">
        <v>139</v>
      </c>
      <c r="AV295" s="14" t="s">
        <v>79</v>
      </c>
      <c r="AW295" s="14" t="s">
        <v>31</v>
      </c>
      <c r="AX295" s="14" t="s">
        <v>69</v>
      </c>
      <c r="AY295" s="216" t="s">
        <v>128</v>
      </c>
    </row>
    <row r="296" spans="1:65" s="14" customFormat="1" ht="11.25">
      <c r="B296" s="206"/>
      <c r="C296" s="207"/>
      <c r="D296" s="189" t="s">
        <v>145</v>
      </c>
      <c r="E296" s="208" t="s">
        <v>19</v>
      </c>
      <c r="F296" s="209" t="s">
        <v>306</v>
      </c>
      <c r="G296" s="207"/>
      <c r="H296" s="210">
        <v>0.13300000000000001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145</v>
      </c>
      <c r="AU296" s="216" t="s">
        <v>139</v>
      </c>
      <c r="AV296" s="14" t="s">
        <v>79</v>
      </c>
      <c r="AW296" s="14" t="s">
        <v>31</v>
      </c>
      <c r="AX296" s="14" t="s">
        <v>69</v>
      </c>
      <c r="AY296" s="216" t="s">
        <v>128</v>
      </c>
    </row>
    <row r="297" spans="1:65" s="14" customFormat="1" ht="11.25">
      <c r="B297" s="206"/>
      <c r="C297" s="207"/>
      <c r="D297" s="189" t="s">
        <v>145</v>
      </c>
      <c r="E297" s="208" t="s">
        <v>19</v>
      </c>
      <c r="F297" s="209" t="s">
        <v>307</v>
      </c>
      <c r="G297" s="207"/>
      <c r="H297" s="210">
        <v>0.48699999999999999</v>
      </c>
      <c r="I297" s="211"/>
      <c r="J297" s="207"/>
      <c r="K297" s="207"/>
      <c r="L297" s="212"/>
      <c r="M297" s="213"/>
      <c r="N297" s="214"/>
      <c r="O297" s="214"/>
      <c r="P297" s="214"/>
      <c r="Q297" s="214"/>
      <c r="R297" s="214"/>
      <c r="S297" s="214"/>
      <c r="T297" s="215"/>
      <c r="AT297" s="216" t="s">
        <v>145</v>
      </c>
      <c r="AU297" s="216" t="s">
        <v>139</v>
      </c>
      <c r="AV297" s="14" t="s">
        <v>79</v>
      </c>
      <c r="AW297" s="14" t="s">
        <v>31</v>
      </c>
      <c r="AX297" s="14" t="s">
        <v>69</v>
      </c>
      <c r="AY297" s="216" t="s">
        <v>128</v>
      </c>
    </row>
    <row r="298" spans="1:65" s="15" customFormat="1" ht="11.25">
      <c r="B298" s="217"/>
      <c r="C298" s="218"/>
      <c r="D298" s="189" t="s">
        <v>145</v>
      </c>
      <c r="E298" s="219" t="s">
        <v>19</v>
      </c>
      <c r="F298" s="220" t="s">
        <v>148</v>
      </c>
      <c r="G298" s="218"/>
      <c r="H298" s="221">
        <v>1.532</v>
      </c>
      <c r="I298" s="222"/>
      <c r="J298" s="218"/>
      <c r="K298" s="218"/>
      <c r="L298" s="223"/>
      <c r="M298" s="224"/>
      <c r="N298" s="225"/>
      <c r="O298" s="225"/>
      <c r="P298" s="225"/>
      <c r="Q298" s="225"/>
      <c r="R298" s="225"/>
      <c r="S298" s="225"/>
      <c r="T298" s="226"/>
      <c r="AT298" s="227" t="s">
        <v>145</v>
      </c>
      <c r="AU298" s="227" t="s">
        <v>139</v>
      </c>
      <c r="AV298" s="15" t="s">
        <v>139</v>
      </c>
      <c r="AW298" s="15" t="s">
        <v>31</v>
      </c>
      <c r="AX298" s="15" t="s">
        <v>69</v>
      </c>
      <c r="AY298" s="227" t="s">
        <v>128</v>
      </c>
    </row>
    <row r="299" spans="1:65" s="16" customFormat="1" ht="11.25">
      <c r="B299" s="228"/>
      <c r="C299" s="229"/>
      <c r="D299" s="189" t="s">
        <v>145</v>
      </c>
      <c r="E299" s="230" t="s">
        <v>19</v>
      </c>
      <c r="F299" s="231" t="s">
        <v>153</v>
      </c>
      <c r="G299" s="229"/>
      <c r="H299" s="232">
        <v>1.532</v>
      </c>
      <c r="I299" s="233"/>
      <c r="J299" s="229"/>
      <c r="K299" s="229"/>
      <c r="L299" s="234"/>
      <c r="M299" s="235"/>
      <c r="N299" s="236"/>
      <c r="O299" s="236"/>
      <c r="P299" s="236"/>
      <c r="Q299" s="236"/>
      <c r="R299" s="236"/>
      <c r="S299" s="236"/>
      <c r="T299" s="237"/>
      <c r="AT299" s="238" t="s">
        <v>145</v>
      </c>
      <c r="AU299" s="238" t="s">
        <v>139</v>
      </c>
      <c r="AV299" s="16" t="s">
        <v>138</v>
      </c>
      <c r="AW299" s="16" t="s">
        <v>31</v>
      </c>
      <c r="AX299" s="16" t="s">
        <v>77</v>
      </c>
      <c r="AY299" s="238" t="s">
        <v>128</v>
      </c>
    </row>
    <row r="300" spans="1:65" s="14" customFormat="1" ht="11.25">
      <c r="B300" s="206"/>
      <c r="C300" s="207"/>
      <c r="D300" s="189" t="s">
        <v>145</v>
      </c>
      <c r="E300" s="207"/>
      <c r="F300" s="209" t="s">
        <v>308</v>
      </c>
      <c r="G300" s="207"/>
      <c r="H300" s="210">
        <v>1.609</v>
      </c>
      <c r="I300" s="211"/>
      <c r="J300" s="207"/>
      <c r="K300" s="207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145</v>
      </c>
      <c r="AU300" s="216" t="s">
        <v>139</v>
      </c>
      <c r="AV300" s="14" t="s">
        <v>79</v>
      </c>
      <c r="AW300" s="14" t="s">
        <v>4</v>
      </c>
      <c r="AX300" s="14" t="s">
        <v>77</v>
      </c>
      <c r="AY300" s="216" t="s">
        <v>128</v>
      </c>
    </row>
    <row r="301" spans="1:65" s="2" customFormat="1" ht="16.5" customHeight="1">
      <c r="A301" s="37"/>
      <c r="B301" s="38"/>
      <c r="C301" s="176" t="s">
        <v>309</v>
      </c>
      <c r="D301" s="176" t="s">
        <v>133</v>
      </c>
      <c r="E301" s="177" t="s">
        <v>310</v>
      </c>
      <c r="F301" s="178" t="s">
        <v>311</v>
      </c>
      <c r="G301" s="179" t="s">
        <v>136</v>
      </c>
      <c r="H301" s="180">
        <v>20.495000000000001</v>
      </c>
      <c r="I301" s="181"/>
      <c r="J301" s="182">
        <f>ROUND(I301*H301,2)</f>
        <v>0</v>
      </c>
      <c r="K301" s="178" t="s">
        <v>137</v>
      </c>
      <c r="L301" s="42"/>
      <c r="M301" s="183" t="s">
        <v>19</v>
      </c>
      <c r="N301" s="184" t="s">
        <v>40</v>
      </c>
      <c r="O301" s="67"/>
      <c r="P301" s="185">
        <f>O301*H301</f>
        <v>0</v>
      </c>
      <c r="Q301" s="185">
        <v>0</v>
      </c>
      <c r="R301" s="185">
        <f>Q301*H301</f>
        <v>0</v>
      </c>
      <c r="S301" s="185">
        <v>0</v>
      </c>
      <c r="T301" s="186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7" t="s">
        <v>138</v>
      </c>
      <c r="AT301" s="187" t="s">
        <v>133</v>
      </c>
      <c r="AU301" s="187" t="s">
        <v>139</v>
      </c>
      <c r="AY301" s="20" t="s">
        <v>128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20" t="s">
        <v>77</v>
      </c>
      <c r="BK301" s="188">
        <f>ROUND(I301*H301,2)</f>
        <v>0</v>
      </c>
      <c r="BL301" s="20" t="s">
        <v>138</v>
      </c>
      <c r="BM301" s="187" t="s">
        <v>312</v>
      </c>
    </row>
    <row r="302" spans="1:65" s="2" customFormat="1" ht="11.25">
      <c r="A302" s="37"/>
      <c r="B302" s="38"/>
      <c r="C302" s="39"/>
      <c r="D302" s="189" t="s">
        <v>141</v>
      </c>
      <c r="E302" s="39"/>
      <c r="F302" s="190" t="s">
        <v>313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141</v>
      </c>
      <c r="AU302" s="20" t="s">
        <v>139</v>
      </c>
    </row>
    <row r="303" spans="1:65" s="2" customFormat="1" ht="11.25">
      <c r="A303" s="37"/>
      <c r="B303" s="38"/>
      <c r="C303" s="39"/>
      <c r="D303" s="194" t="s">
        <v>143</v>
      </c>
      <c r="E303" s="39"/>
      <c r="F303" s="195" t="s">
        <v>314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143</v>
      </c>
      <c r="AU303" s="20" t="s">
        <v>139</v>
      </c>
    </row>
    <row r="304" spans="1:65" s="13" customFormat="1" ht="11.25">
      <c r="B304" s="196"/>
      <c r="C304" s="197"/>
      <c r="D304" s="189" t="s">
        <v>145</v>
      </c>
      <c r="E304" s="198" t="s">
        <v>19</v>
      </c>
      <c r="F304" s="199" t="s">
        <v>236</v>
      </c>
      <c r="G304" s="197"/>
      <c r="H304" s="198" t="s">
        <v>19</v>
      </c>
      <c r="I304" s="200"/>
      <c r="J304" s="197"/>
      <c r="K304" s="197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145</v>
      </c>
      <c r="AU304" s="205" t="s">
        <v>139</v>
      </c>
      <c r="AV304" s="13" t="s">
        <v>77</v>
      </c>
      <c r="AW304" s="13" t="s">
        <v>31</v>
      </c>
      <c r="AX304" s="13" t="s">
        <v>69</v>
      </c>
      <c r="AY304" s="205" t="s">
        <v>128</v>
      </c>
    </row>
    <row r="305" spans="1:65" s="13" customFormat="1" ht="11.25">
      <c r="B305" s="196"/>
      <c r="C305" s="197"/>
      <c r="D305" s="189" t="s">
        <v>145</v>
      </c>
      <c r="E305" s="198" t="s">
        <v>19</v>
      </c>
      <c r="F305" s="199" t="s">
        <v>149</v>
      </c>
      <c r="G305" s="197"/>
      <c r="H305" s="198" t="s">
        <v>19</v>
      </c>
      <c r="I305" s="200"/>
      <c r="J305" s="197"/>
      <c r="K305" s="197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145</v>
      </c>
      <c r="AU305" s="205" t="s">
        <v>139</v>
      </c>
      <c r="AV305" s="13" t="s">
        <v>77</v>
      </c>
      <c r="AW305" s="13" t="s">
        <v>31</v>
      </c>
      <c r="AX305" s="13" t="s">
        <v>69</v>
      </c>
      <c r="AY305" s="205" t="s">
        <v>128</v>
      </c>
    </row>
    <row r="306" spans="1:65" s="14" customFormat="1" ht="11.25">
      <c r="B306" s="206"/>
      <c r="C306" s="207"/>
      <c r="D306" s="189" t="s">
        <v>145</v>
      </c>
      <c r="E306" s="208" t="s">
        <v>19</v>
      </c>
      <c r="F306" s="209" t="s">
        <v>150</v>
      </c>
      <c r="G306" s="207"/>
      <c r="H306" s="210">
        <v>9.2159999999999993</v>
      </c>
      <c r="I306" s="211"/>
      <c r="J306" s="207"/>
      <c r="K306" s="207"/>
      <c r="L306" s="212"/>
      <c r="M306" s="213"/>
      <c r="N306" s="214"/>
      <c r="O306" s="214"/>
      <c r="P306" s="214"/>
      <c r="Q306" s="214"/>
      <c r="R306" s="214"/>
      <c r="S306" s="214"/>
      <c r="T306" s="215"/>
      <c r="AT306" s="216" t="s">
        <v>145</v>
      </c>
      <c r="AU306" s="216" t="s">
        <v>139</v>
      </c>
      <c r="AV306" s="14" t="s">
        <v>79</v>
      </c>
      <c r="AW306" s="14" t="s">
        <v>31</v>
      </c>
      <c r="AX306" s="14" t="s">
        <v>69</v>
      </c>
      <c r="AY306" s="216" t="s">
        <v>128</v>
      </c>
    </row>
    <row r="307" spans="1:65" s="14" customFormat="1" ht="11.25">
      <c r="B307" s="206"/>
      <c r="C307" s="207"/>
      <c r="D307" s="189" t="s">
        <v>145</v>
      </c>
      <c r="E307" s="208" t="s">
        <v>19</v>
      </c>
      <c r="F307" s="209" t="s">
        <v>151</v>
      </c>
      <c r="G307" s="207"/>
      <c r="H307" s="210">
        <v>1.3440000000000001</v>
      </c>
      <c r="I307" s="211"/>
      <c r="J307" s="207"/>
      <c r="K307" s="207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145</v>
      </c>
      <c r="AU307" s="216" t="s">
        <v>139</v>
      </c>
      <c r="AV307" s="14" t="s">
        <v>79</v>
      </c>
      <c r="AW307" s="14" t="s">
        <v>31</v>
      </c>
      <c r="AX307" s="14" t="s">
        <v>69</v>
      </c>
      <c r="AY307" s="216" t="s">
        <v>128</v>
      </c>
    </row>
    <row r="308" spans="1:65" s="14" customFormat="1" ht="11.25">
      <c r="B308" s="206"/>
      <c r="C308" s="207"/>
      <c r="D308" s="189" t="s">
        <v>145</v>
      </c>
      <c r="E308" s="208" t="s">
        <v>19</v>
      </c>
      <c r="F308" s="209" t="s">
        <v>152</v>
      </c>
      <c r="G308" s="207"/>
      <c r="H308" s="210">
        <v>2.8319999999999999</v>
      </c>
      <c r="I308" s="211"/>
      <c r="J308" s="207"/>
      <c r="K308" s="207"/>
      <c r="L308" s="212"/>
      <c r="M308" s="213"/>
      <c r="N308" s="214"/>
      <c r="O308" s="214"/>
      <c r="P308" s="214"/>
      <c r="Q308" s="214"/>
      <c r="R308" s="214"/>
      <c r="S308" s="214"/>
      <c r="T308" s="215"/>
      <c r="AT308" s="216" t="s">
        <v>145</v>
      </c>
      <c r="AU308" s="216" t="s">
        <v>139</v>
      </c>
      <c r="AV308" s="14" t="s">
        <v>79</v>
      </c>
      <c r="AW308" s="14" t="s">
        <v>31</v>
      </c>
      <c r="AX308" s="14" t="s">
        <v>69</v>
      </c>
      <c r="AY308" s="216" t="s">
        <v>128</v>
      </c>
    </row>
    <row r="309" spans="1:65" s="15" customFormat="1" ht="11.25">
      <c r="B309" s="217"/>
      <c r="C309" s="218"/>
      <c r="D309" s="189" t="s">
        <v>145</v>
      </c>
      <c r="E309" s="219" t="s">
        <v>19</v>
      </c>
      <c r="F309" s="220" t="s">
        <v>148</v>
      </c>
      <c r="G309" s="218"/>
      <c r="H309" s="221">
        <v>13.391999999999999</v>
      </c>
      <c r="I309" s="222"/>
      <c r="J309" s="218"/>
      <c r="K309" s="218"/>
      <c r="L309" s="223"/>
      <c r="M309" s="224"/>
      <c r="N309" s="225"/>
      <c r="O309" s="225"/>
      <c r="P309" s="225"/>
      <c r="Q309" s="225"/>
      <c r="R309" s="225"/>
      <c r="S309" s="225"/>
      <c r="T309" s="226"/>
      <c r="AT309" s="227" t="s">
        <v>145</v>
      </c>
      <c r="AU309" s="227" t="s">
        <v>139</v>
      </c>
      <c r="AV309" s="15" t="s">
        <v>139</v>
      </c>
      <c r="AW309" s="15" t="s">
        <v>31</v>
      </c>
      <c r="AX309" s="15" t="s">
        <v>69</v>
      </c>
      <c r="AY309" s="227" t="s">
        <v>128</v>
      </c>
    </row>
    <row r="310" spans="1:65" s="13" customFormat="1" ht="11.25">
      <c r="B310" s="196"/>
      <c r="C310" s="197"/>
      <c r="D310" s="189" t="s">
        <v>145</v>
      </c>
      <c r="E310" s="198" t="s">
        <v>19</v>
      </c>
      <c r="F310" s="199" t="s">
        <v>259</v>
      </c>
      <c r="G310" s="197"/>
      <c r="H310" s="198" t="s">
        <v>19</v>
      </c>
      <c r="I310" s="200"/>
      <c r="J310" s="197"/>
      <c r="K310" s="197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145</v>
      </c>
      <c r="AU310" s="205" t="s">
        <v>139</v>
      </c>
      <c r="AV310" s="13" t="s">
        <v>77</v>
      </c>
      <c r="AW310" s="13" t="s">
        <v>31</v>
      </c>
      <c r="AX310" s="13" t="s">
        <v>69</v>
      </c>
      <c r="AY310" s="205" t="s">
        <v>128</v>
      </c>
    </row>
    <row r="311" spans="1:65" s="14" customFormat="1" ht="11.25">
      <c r="B311" s="206"/>
      <c r="C311" s="207"/>
      <c r="D311" s="189" t="s">
        <v>145</v>
      </c>
      <c r="E311" s="208" t="s">
        <v>19</v>
      </c>
      <c r="F311" s="209" t="s">
        <v>260</v>
      </c>
      <c r="G311" s="207"/>
      <c r="H311" s="210">
        <v>3.6480000000000001</v>
      </c>
      <c r="I311" s="211"/>
      <c r="J311" s="207"/>
      <c r="K311" s="207"/>
      <c r="L311" s="212"/>
      <c r="M311" s="213"/>
      <c r="N311" s="214"/>
      <c r="O311" s="214"/>
      <c r="P311" s="214"/>
      <c r="Q311" s="214"/>
      <c r="R311" s="214"/>
      <c r="S311" s="214"/>
      <c r="T311" s="215"/>
      <c r="AT311" s="216" t="s">
        <v>145</v>
      </c>
      <c r="AU311" s="216" t="s">
        <v>139</v>
      </c>
      <c r="AV311" s="14" t="s">
        <v>79</v>
      </c>
      <c r="AW311" s="14" t="s">
        <v>31</v>
      </c>
      <c r="AX311" s="14" t="s">
        <v>69</v>
      </c>
      <c r="AY311" s="216" t="s">
        <v>128</v>
      </c>
    </row>
    <row r="312" spans="1:65" s="14" customFormat="1" ht="11.25">
      <c r="B312" s="206"/>
      <c r="C312" s="207"/>
      <c r="D312" s="189" t="s">
        <v>145</v>
      </c>
      <c r="E312" s="208" t="s">
        <v>19</v>
      </c>
      <c r="F312" s="209" t="s">
        <v>261</v>
      </c>
      <c r="G312" s="207"/>
      <c r="H312" s="210">
        <v>0.53200000000000003</v>
      </c>
      <c r="I312" s="211"/>
      <c r="J312" s="207"/>
      <c r="K312" s="207"/>
      <c r="L312" s="212"/>
      <c r="M312" s="213"/>
      <c r="N312" s="214"/>
      <c r="O312" s="214"/>
      <c r="P312" s="214"/>
      <c r="Q312" s="214"/>
      <c r="R312" s="214"/>
      <c r="S312" s="214"/>
      <c r="T312" s="215"/>
      <c r="AT312" s="216" t="s">
        <v>145</v>
      </c>
      <c r="AU312" s="216" t="s">
        <v>139</v>
      </c>
      <c r="AV312" s="14" t="s">
        <v>79</v>
      </c>
      <c r="AW312" s="14" t="s">
        <v>31</v>
      </c>
      <c r="AX312" s="14" t="s">
        <v>69</v>
      </c>
      <c r="AY312" s="216" t="s">
        <v>128</v>
      </c>
    </row>
    <row r="313" spans="1:65" s="14" customFormat="1" ht="11.25">
      <c r="B313" s="206"/>
      <c r="C313" s="207"/>
      <c r="D313" s="189" t="s">
        <v>145</v>
      </c>
      <c r="E313" s="208" t="s">
        <v>19</v>
      </c>
      <c r="F313" s="209" t="s">
        <v>262</v>
      </c>
      <c r="G313" s="207"/>
      <c r="H313" s="210">
        <v>1.9470000000000001</v>
      </c>
      <c r="I313" s="211"/>
      <c r="J313" s="207"/>
      <c r="K313" s="207"/>
      <c r="L313" s="212"/>
      <c r="M313" s="213"/>
      <c r="N313" s="214"/>
      <c r="O313" s="214"/>
      <c r="P313" s="214"/>
      <c r="Q313" s="214"/>
      <c r="R313" s="214"/>
      <c r="S313" s="214"/>
      <c r="T313" s="215"/>
      <c r="AT313" s="216" t="s">
        <v>145</v>
      </c>
      <c r="AU313" s="216" t="s">
        <v>139</v>
      </c>
      <c r="AV313" s="14" t="s">
        <v>79</v>
      </c>
      <c r="AW313" s="14" t="s">
        <v>31</v>
      </c>
      <c r="AX313" s="14" t="s">
        <v>69</v>
      </c>
      <c r="AY313" s="216" t="s">
        <v>128</v>
      </c>
    </row>
    <row r="314" spans="1:65" s="15" customFormat="1" ht="11.25">
      <c r="B314" s="217"/>
      <c r="C314" s="218"/>
      <c r="D314" s="189" t="s">
        <v>145</v>
      </c>
      <c r="E314" s="219" t="s">
        <v>19</v>
      </c>
      <c r="F314" s="220" t="s">
        <v>148</v>
      </c>
      <c r="G314" s="218"/>
      <c r="H314" s="221">
        <v>6.1269999999999998</v>
      </c>
      <c r="I314" s="222"/>
      <c r="J314" s="218"/>
      <c r="K314" s="218"/>
      <c r="L314" s="223"/>
      <c r="M314" s="224"/>
      <c r="N314" s="225"/>
      <c r="O314" s="225"/>
      <c r="P314" s="225"/>
      <c r="Q314" s="225"/>
      <c r="R314" s="225"/>
      <c r="S314" s="225"/>
      <c r="T314" s="226"/>
      <c r="AT314" s="227" t="s">
        <v>145</v>
      </c>
      <c r="AU314" s="227" t="s">
        <v>139</v>
      </c>
      <c r="AV314" s="15" t="s">
        <v>139</v>
      </c>
      <c r="AW314" s="15" t="s">
        <v>31</v>
      </c>
      <c r="AX314" s="15" t="s">
        <v>69</v>
      </c>
      <c r="AY314" s="227" t="s">
        <v>128</v>
      </c>
    </row>
    <row r="315" spans="1:65" s="16" customFormat="1" ht="11.25">
      <c r="B315" s="228"/>
      <c r="C315" s="229"/>
      <c r="D315" s="189" t="s">
        <v>145</v>
      </c>
      <c r="E315" s="230" t="s">
        <v>19</v>
      </c>
      <c r="F315" s="231" t="s">
        <v>153</v>
      </c>
      <c r="G315" s="229"/>
      <c r="H315" s="232">
        <v>19.518999999999998</v>
      </c>
      <c r="I315" s="233"/>
      <c r="J315" s="229"/>
      <c r="K315" s="229"/>
      <c r="L315" s="234"/>
      <c r="M315" s="235"/>
      <c r="N315" s="236"/>
      <c r="O315" s="236"/>
      <c r="P315" s="236"/>
      <c r="Q315" s="236"/>
      <c r="R315" s="236"/>
      <c r="S315" s="236"/>
      <c r="T315" s="237"/>
      <c r="AT315" s="238" t="s">
        <v>145</v>
      </c>
      <c r="AU315" s="238" t="s">
        <v>139</v>
      </c>
      <c r="AV315" s="16" t="s">
        <v>138</v>
      </c>
      <c r="AW315" s="16" t="s">
        <v>31</v>
      </c>
      <c r="AX315" s="16" t="s">
        <v>77</v>
      </c>
      <c r="AY315" s="238" t="s">
        <v>128</v>
      </c>
    </row>
    <row r="316" spans="1:65" s="14" customFormat="1" ht="11.25">
      <c r="B316" s="206"/>
      <c r="C316" s="207"/>
      <c r="D316" s="189" t="s">
        <v>145</v>
      </c>
      <c r="E316" s="207"/>
      <c r="F316" s="209" t="s">
        <v>269</v>
      </c>
      <c r="G316" s="207"/>
      <c r="H316" s="210">
        <v>20.495000000000001</v>
      </c>
      <c r="I316" s="211"/>
      <c r="J316" s="207"/>
      <c r="K316" s="207"/>
      <c r="L316" s="212"/>
      <c r="M316" s="213"/>
      <c r="N316" s="214"/>
      <c r="O316" s="214"/>
      <c r="P316" s="214"/>
      <c r="Q316" s="214"/>
      <c r="R316" s="214"/>
      <c r="S316" s="214"/>
      <c r="T316" s="215"/>
      <c r="AT316" s="216" t="s">
        <v>145</v>
      </c>
      <c r="AU316" s="216" t="s">
        <v>139</v>
      </c>
      <c r="AV316" s="14" t="s">
        <v>79</v>
      </c>
      <c r="AW316" s="14" t="s">
        <v>4</v>
      </c>
      <c r="AX316" s="14" t="s">
        <v>77</v>
      </c>
      <c r="AY316" s="216" t="s">
        <v>128</v>
      </c>
    </row>
    <row r="317" spans="1:65" s="2" customFormat="1" ht="16.5" customHeight="1">
      <c r="A317" s="37"/>
      <c r="B317" s="38"/>
      <c r="C317" s="176" t="s">
        <v>315</v>
      </c>
      <c r="D317" s="176" t="s">
        <v>133</v>
      </c>
      <c r="E317" s="177" t="s">
        <v>316</v>
      </c>
      <c r="F317" s="178" t="s">
        <v>317</v>
      </c>
      <c r="G317" s="179" t="s">
        <v>136</v>
      </c>
      <c r="H317" s="180">
        <v>20.495000000000001</v>
      </c>
      <c r="I317" s="181"/>
      <c r="J317" s="182">
        <f>ROUND(I317*H317,2)</f>
        <v>0</v>
      </c>
      <c r="K317" s="178" t="s">
        <v>137</v>
      </c>
      <c r="L317" s="42"/>
      <c r="M317" s="183" t="s">
        <v>19</v>
      </c>
      <c r="N317" s="184" t="s">
        <v>40</v>
      </c>
      <c r="O317" s="67"/>
      <c r="P317" s="185">
        <f>O317*H317</f>
        <v>0</v>
      </c>
      <c r="Q317" s="185">
        <v>0</v>
      </c>
      <c r="R317" s="185">
        <f>Q317*H317</f>
        <v>0</v>
      </c>
      <c r="S317" s="185">
        <v>0</v>
      </c>
      <c r="T317" s="186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7" t="s">
        <v>138</v>
      </c>
      <c r="AT317" s="187" t="s">
        <v>133</v>
      </c>
      <c r="AU317" s="187" t="s">
        <v>139</v>
      </c>
      <c r="AY317" s="20" t="s">
        <v>128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20" t="s">
        <v>77</v>
      </c>
      <c r="BK317" s="188">
        <f>ROUND(I317*H317,2)</f>
        <v>0</v>
      </c>
      <c r="BL317" s="20" t="s">
        <v>138</v>
      </c>
      <c r="BM317" s="187" t="s">
        <v>318</v>
      </c>
    </row>
    <row r="318" spans="1:65" s="2" customFormat="1" ht="11.25">
      <c r="A318" s="37"/>
      <c r="B318" s="38"/>
      <c r="C318" s="39"/>
      <c r="D318" s="189" t="s">
        <v>141</v>
      </c>
      <c r="E318" s="39"/>
      <c r="F318" s="190" t="s">
        <v>319</v>
      </c>
      <c r="G318" s="39"/>
      <c r="H318" s="39"/>
      <c r="I318" s="191"/>
      <c r="J318" s="39"/>
      <c r="K318" s="39"/>
      <c r="L318" s="42"/>
      <c r="M318" s="192"/>
      <c r="N318" s="193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141</v>
      </c>
      <c r="AU318" s="20" t="s">
        <v>139</v>
      </c>
    </row>
    <row r="319" spans="1:65" s="2" customFormat="1" ht="11.25">
      <c r="A319" s="37"/>
      <c r="B319" s="38"/>
      <c r="C319" s="39"/>
      <c r="D319" s="194" t="s">
        <v>143</v>
      </c>
      <c r="E319" s="39"/>
      <c r="F319" s="195" t="s">
        <v>320</v>
      </c>
      <c r="G319" s="39"/>
      <c r="H319" s="39"/>
      <c r="I319" s="191"/>
      <c r="J319" s="39"/>
      <c r="K319" s="39"/>
      <c r="L319" s="42"/>
      <c r="M319" s="192"/>
      <c r="N319" s="193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143</v>
      </c>
      <c r="AU319" s="20" t="s">
        <v>139</v>
      </c>
    </row>
    <row r="320" spans="1:65" s="13" customFormat="1" ht="11.25">
      <c r="B320" s="196"/>
      <c r="C320" s="197"/>
      <c r="D320" s="189" t="s">
        <v>145</v>
      </c>
      <c r="E320" s="198" t="s">
        <v>19</v>
      </c>
      <c r="F320" s="199" t="s">
        <v>236</v>
      </c>
      <c r="G320" s="197"/>
      <c r="H320" s="198" t="s">
        <v>19</v>
      </c>
      <c r="I320" s="200"/>
      <c r="J320" s="197"/>
      <c r="K320" s="197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145</v>
      </c>
      <c r="AU320" s="205" t="s">
        <v>139</v>
      </c>
      <c r="AV320" s="13" t="s">
        <v>77</v>
      </c>
      <c r="AW320" s="13" t="s">
        <v>31</v>
      </c>
      <c r="AX320" s="13" t="s">
        <v>69</v>
      </c>
      <c r="AY320" s="205" t="s">
        <v>128</v>
      </c>
    </row>
    <row r="321" spans="1:65" s="13" customFormat="1" ht="11.25">
      <c r="B321" s="196"/>
      <c r="C321" s="197"/>
      <c r="D321" s="189" t="s">
        <v>145</v>
      </c>
      <c r="E321" s="198" t="s">
        <v>19</v>
      </c>
      <c r="F321" s="199" t="s">
        <v>149</v>
      </c>
      <c r="G321" s="197"/>
      <c r="H321" s="198" t="s">
        <v>19</v>
      </c>
      <c r="I321" s="200"/>
      <c r="J321" s="197"/>
      <c r="K321" s="197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145</v>
      </c>
      <c r="AU321" s="205" t="s">
        <v>139</v>
      </c>
      <c r="AV321" s="13" t="s">
        <v>77</v>
      </c>
      <c r="AW321" s="13" t="s">
        <v>31</v>
      </c>
      <c r="AX321" s="13" t="s">
        <v>69</v>
      </c>
      <c r="AY321" s="205" t="s">
        <v>128</v>
      </c>
    </row>
    <row r="322" spans="1:65" s="14" customFormat="1" ht="11.25">
      <c r="B322" s="206"/>
      <c r="C322" s="207"/>
      <c r="D322" s="189" t="s">
        <v>145</v>
      </c>
      <c r="E322" s="208" t="s">
        <v>19</v>
      </c>
      <c r="F322" s="209" t="s">
        <v>150</v>
      </c>
      <c r="G322" s="207"/>
      <c r="H322" s="210">
        <v>9.2159999999999993</v>
      </c>
      <c r="I322" s="211"/>
      <c r="J322" s="207"/>
      <c r="K322" s="207"/>
      <c r="L322" s="212"/>
      <c r="M322" s="213"/>
      <c r="N322" s="214"/>
      <c r="O322" s="214"/>
      <c r="P322" s="214"/>
      <c r="Q322" s="214"/>
      <c r="R322" s="214"/>
      <c r="S322" s="214"/>
      <c r="T322" s="215"/>
      <c r="AT322" s="216" t="s">
        <v>145</v>
      </c>
      <c r="AU322" s="216" t="s">
        <v>139</v>
      </c>
      <c r="AV322" s="14" t="s">
        <v>79</v>
      </c>
      <c r="AW322" s="14" t="s">
        <v>31</v>
      </c>
      <c r="AX322" s="14" t="s">
        <v>69</v>
      </c>
      <c r="AY322" s="216" t="s">
        <v>128</v>
      </c>
    </row>
    <row r="323" spans="1:65" s="14" customFormat="1" ht="11.25">
      <c r="B323" s="206"/>
      <c r="C323" s="207"/>
      <c r="D323" s="189" t="s">
        <v>145</v>
      </c>
      <c r="E323" s="208" t="s">
        <v>19</v>
      </c>
      <c r="F323" s="209" t="s">
        <v>151</v>
      </c>
      <c r="G323" s="207"/>
      <c r="H323" s="210">
        <v>1.3440000000000001</v>
      </c>
      <c r="I323" s="211"/>
      <c r="J323" s="207"/>
      <c r="K323" s="207"/>
      <c r="L323" s="212"/>
      <c r="M323" s="213"/>
      <c r="N323" s="214"/>
      <c r="O323" s="214"/>
      <c r="P323" s="214"/>
      <c r="Q323" s="214"/>
      <c r="R323" s="214"/>
      <c r="S323" s="214"/>
      <c r="T323" s="215"/>
      <c r="AT323" s="216" t="s">
        <v>145</v>
      </c>
      <c r="AU323" s="216" t="s">
        <v>139</v>
      </c>
      <c r="AV323" s="14" t="s">
        <v>79</v>
      </c>
      <c r="AW323" s="14" t="s">
        <v>31</v>
      </c>
      <c r="AX323" s="14" t="s">
        <v>69</v>
      </c>
      <c r="AY323" s="216" t="s">
        <v>128</v>
      </c>
    </row>
    <row r="324" spans="1:65" s="14" customFormat="1" ht="11.25">
      <c r="B324" s="206"/>
      <c r="C324" s="207"/>
      <c r="D324" s="189" t="s">
        <v>145</v>
      </c>
      <c r="E324" s="208" t="s">
        <v>19</v>
      </c>
      <c r="F324" s="209" t="s">
        <v>152</v>
      </c>
      <c r="G324" s="207"/>
      <c r="H324" s="210">
        <v>2.8319999999999999</v>
      </c>
      <c r="I324" s="211"/>
      <c r="J324" s="207"/>
      <c r="K324" s="207"/>
      <c r="L324" s="212"/>
      <c r="M324" s="213"/>
      <c r="N324" s="214"/>
      <c r="O324" s="214"/>
      <c r="P324" s="214"/>
      <c r="Q324" s="214"/>
      <c r="R324" s="214"/>
      <c r="S324" s="214"/>
      <c r="T324" s="215"/>
      <c r="AT324" s="216" t="s">
        <v>145</v>
      </c>
      <c r="AU324" s="216" t="s">
        <v>139</v>
      </c>
      <c r="AV324" s="14" t="s">
        <v>79</v>
      </c>
      <c r="AW324" s="14" t="s">
        <v>31</v>
      </c>
      <c r="AX324" s="14" t="s">
        <v>69</v>
      </c>
      <c r="AY324" s="216" t="s">
        <v>128</v>
      </c>
    </row>
    <row r="325" spans="1:65" s="15" customFormat="1" ht="11.25">
      <c r="B325" s="217"/>
      <c r="C325" s="218"/>
      <c r="D325" s="189" t="s">
        <v>145</v>
      </c>
      <c r="E325" s="219" t="s">
        <v>19</v>
      </c>
      <c r="F325" s="220" t="s">
        <v>148</v>
      </c>
      <c r="G325" s="218"/>
      <c r="H325" s="221">
        <v>13.391999999999999</v>
      </c>
      <c r="I325" s="222"/>
      <c r="J325" s="218"/>
      <c r="K325" s="218"/>
      <c r="L325" s="223"/>
      <c r="M325" s="224"/>
      <c r="N325" s="225"/>
      <c r="O325" s="225"/>
      <c r="P325" s="225"/>
      <c r="Q325" s="225"/>
      <c r="R325" s="225"/>
      <c r="S325" s="225"/>
      <c r="T325" s="226"/>
      <c r="AT325" s="227" t="s">
        <v>145</v>
      </c>
      <c r="AU325" s="227" t="s">
        <v>139</v>
      </c>
      <c r="AV325" s="15" t="s">
        <v>139</v>
      </c>
      <c r="AW325" s="15" t="s">
        <v>31</v>
      </c>
      <c r="AX325" s="15" t="s">
        <v>69</v>
      </c>
      <c r="AY325" s="227" t="s">
        <v>128</v>
      </c>
    </row>
    <row r="326" spans="1:65" s="13" customFormat="1" ht="11.25">
      <c r="B326" s="196"/>
      <c r="C326" s="197"/>
      <c r="D326" s="189" t="s">
        <v>145</v>
      </c>
      <c r="E326" s="198" t="s">
        <v>19</v>
      </c>
      <c r="F326" s="199" t="s">
        <v>259</v>
      </c>
      <c r="G326" s="197"/>
      <c r="H326" s="198" t="s">
        <v>19</v>
      </c>
      <c r="I326" s="200"/>
      <c r="J326" s="197"/>
      <c r="K326" s="197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145</v>
      </c>
      <c r="AU326" s="205" t="s">
        <v>139</v>
      </c>
      <c r="AV326" s="13" t="s">
        <v>77</v>
      </c>
      <c r="AW326" s="13" t="s">
        <v>31</v>
      </c>
      <c r="AX326" s="13" t="s">
        <v>69</v>
      </c>
      <c r="AY326" s="205" t="s">
        <v>128</v>
      </c>
    </row>
    <row r="327" spans="1:65" s="14" customFormat="1" ht="11.25">
      <c r="B327" s="206"/>
      <c r="C327" s="207"/>
      <c r="D327" s="189" t="s">
        <v>145</v>
      </c>
      <c r="E327" s="208" t="s">
        <v>19</v>
      </c>
      <c r="F327" s="209" t="s">
        <v>260</v>
      </c>
      <c r="G327" s="207"/>
      <c r="H327" s="210">
        <v>3.6480000000000001</v>
      </c>
      <c r="I327" s="211"/>
      <c r="J327" s="207"/>
      <c r="K327" s="207"/>
      <c r="L327" s="212"/>
      <c r="M327" s="213"/>
      <c r="N327" s="214"/>
      <c r="O327" s="214"/>
      <c r="P327" s="214"/>
      <c r="Q327" s="214"/>
      <c r="R327" s="214"/>
      <c r="S327" s="214"/>
      <c r="T327" s="215"/>
      <c r="AT327" s="216" t="s">
        <v>145</v>
      </c>
      <c r="AU327" s="216" t="s">
        <v>139</v>
      </c>
      <c r="AV327" s="14" t="s">
        <v>79</v>
      </c>
      <c r="AW327" s="14" t="s">
        <v>31</v>
      </c>
      <c r="AX327" s="14" t="s">
        <v>69</v>
      </c>
      <c r="AY327" s="216" t="s">
        <v>128</v>
      </c>
    </row>
    <row r="328" spans="1:65" s="14" customFormat="1" ht="11.25">
      <c r="B328" s="206"/>
      <c r="C328" s="207"/>
      <c r="D328" s="189" t="s">
        <v>145</v>
      </c>
      <c r="E328" s="208" t="s">
        <v>19</v>
      </c>
      <c r="F328" s="209" t="s">
        <v>261</v>
      </c>
      <c r="G328" s="207"/>
      <c r="H328" s="210">
        <v>0.53200000000000003</v>
      </c>
      <c r="I328" s="211"/>
      <c r="J328" s="207"/>
      <c r="K328" s="207"/>
      <c r="L328" s="212"/>
      <c r="M328" s="213"/>
      <c r="N328" s="214"/>
      <c r="O328" s="214"/>
      <c r="P328" s="214"/>
      <c r="Q328" s="214"/>
      <c r="R328" s="214"/>
      <c r="S328" s="214"/>
      <c r="T328" s="215"/>
      <c r="AT328" s="216" t="s">
        <v>145</v>
      </c>
      <c r="AU328" s="216" t="s">
        <v>139</v>
      </c>
      <c r="AV328" s="14" t="s">
        <v>79</v>
      </c>
      <c r="AW328" s="14" t="s">
        <v>31</v>
      </c>
      <c r="AX328" s="14" t="s">
        <v>69</v>
      </c>
      <c r="AY328" s="216" t="s">
        <v>128</v>
      </c>
    </row>
    <row r="329" spans="1:65" s="14" customFormat="1" ht="11.25">
      <c r="B329" s="206"/>
      <c r="C329" s="207"/>
      <c r="D329" s="189" t="s">
        <v>145</v>
      </c>
      <c r="E329" s="208" t="s">
        <v>19</v>
      </c>
      <c r="F329" s="209" t="s">
        <v>262</v>
      </c>
      <c r="G329" s="207"/>
      <c r="H329" s="210">
        <v>1.9470000000000001</v>
      </c>
      <c r="I329" s="211"/>
      <c r="J329" s="207"/>
      <c r="K329" s="207"/>
      <c r="L329" s="212"/>
      <c r="M329" s="213"/>
      <c r="N329" s="214"/>
      <c r="O329" s="214"/>
      <c r="P329" s="214"/>
      <c r="Q329" s="214"/>
      <c r="R329" s="214"/>
      <c r="S329" s="214"/>
      <c r="T329" s="215"/>
      <c r="AT329" s="216" t="s">
        <v>145</v>
      </c>
      <c r="AU329" s="216" t="s">
        <v>139</v>
      </c>
      <c r="AV329" s="14" t="s">
        <v>79</v>
      </c>
      <c r="AW329" s="14" t="s">
        <v>31</v>
      </c>
      <c r="AX329" s="14" t="s">
        <v>69</v>
      </c>
      <c r="AY329" s="216" t="s">
        <v>128</v>
      </c>
    </row>
    <row r="330" spans="1:65" s="15" customFormat="1" ht="11.25">
      <c r="B330" s="217"/>
      <c r="C330" s="218"/>
      <c r="D330" s="189" t="s">
        <v>145</v>
      </c>
      <c r="E330" s="219" t="s">
        <v>19</v>
      </c>
      <c r="F330" s="220" t="s">
        <v>148</v>
      </c>
      <c r="G330" s="218"/>
      <c r="H330" s="221">
        <v>6.1269999999999998</v>
      </c>
      <c r="I330" s="222"/>
      <c r="J330" s="218"/>
      <c r="K330" s="218"/>
      <c r="L330" s="223"/>
      <c r="M330" s="224"/>
      <c r="N330" s="225"/>
      <c r="O330" s="225"/>
      <c r="P330" s="225"/>
      <c r="Q330" s="225"/>
      <c r="R330" s="225"/>
      <c r="S330" s="225"/>
      <c r="T330" s="226"/>
      <c r="AT330" s="227" t="s">
        <v>145</v>
      </c>
      <c r="AU330" s="227" t="s">
        <v>139</v>
      </c>
      <c r="AV330" s="15" t="s">
        <v>139</v>
      </c>
      <c r="AW330" s="15" t="s">
        <v>31</v>
      </c>
      <c r="AX330" s="15" t="s">
        <v>69</v>
      </c>
      <c r="AY330" s="227" t="s">
        <v>128</v>
      </c>
    </row>
    <row r="331" spans="1:65" s="16" customFormat="1" ht="11.25">
      <c r="B331" s="228"/>
      <c r="C331" s="229"/>
      <c r="D331" s="189" t="s">
        <v>145</v>
      </c>
      <c r="E331" s="230" t="s">
        <v>19</v>
      </c>
      <c r="F331" s="231" t="s">
        <v>153</v>
      </c>
      <c r="G331" s="229"/>
      <c r="H331" s="232">
        <v>19.518999999999998</v>
      </c>
      <c r="I331" s="233"/>
      <c r="J331" s="229"/>
      <c r="K331" s="229"/>
      <c r="L331" s="234"/>
      <c r="M331" s="235"/>
      <c r="N331" s="236"/>
      <c r="O331" s="236"/>
      <c r="P331" s="236"/>
      <c r="Q331" s="236"/>
      <c r="R331" s="236"/>
      <c r="S331" s="236"/>
      <c r="T331" s="237"/>
      <c r="AT331" s="238" t="s">
        <v>145</v>
      </c>
      <c r="AU331" s="238" t="s">
        <v>139</v>
      </c>
      <c r="AV331" s="16" t="s">
        <v>138</v>
      </c>
      <c r="AW331" s="16" t="s">
        <v>31</v>
      </c>
      <c r="AX331" s="16" t="s">
        <v>77</v>
      </c>
      <c r="AY331" s="238" t="s">
        <v>128</v>
      </c>
    </row>
    <row r="332" spans="1:65" s="14" customFormat="1" ht="11.25">
      <c r="B332" s="206"/>
      <c r="C332" s="207"/>
      <c r="D332" s="189" t="s">
        <v>145</v>
      </c>
      <c r="E332" s="207"/>
      <c r="F332" s="209" t="s">
        <v>269</v>
      </c>
      <c r="G332" s="207"/>
      <c r="H332" s="210">
        <v>20.495000000000001</v>
      </c>
      <c r="I332" s="211"/>
      <c r="J332" s="207"/>
      <c r="K332" s="207"/>
      <c r="L332" s="212"/>
      <c r="M332" s="213"/>
      <c r="N332" s="214"/>
      <c r="O332" s="214"/>
      <c r="P332" s="214"/>
      <c r="Q332" s="214"/>
      <c r="R332" s="214"/>
      <c r="S332" s="214"/>
      <c r="T332" s="215"/>
      <c r="AT332" s="216" t="s">
        <v>145</v>
      </c>
      <c r="AU332" s="216" t="s">
        <v>139</v>
      </c>
      <c r="AV332" s="14" t="s">
        <v>79</v>
      </c>
      <c r="AW332" s="14" t="s">
        <v>4</v>
      </c>
      <c r="AX332" s="14" t="s">
        <v>77</v>
      </c>
      <c r="AY332" s="216" t="s">
        <v>128</v>
      </c>
    </row>
    <row r="333" spans="1:65" s="2" customFormat="1" ht="16.5" customHeight="1">
      <c r="A333" s="37"/>
      <c r="B333" s="38"/>
      <c r="C333" s="176" t="s">
        <v>321</v>
      </c>
      <c r="D333" s="176" t="s">
        <v>133</v>
      </c>
      <c r="E333" s="177" t="s">
        <v>322</v>
      </c>
      <c r="F333" s="178" t="s">
        <v>323</v>
      </c>
      <c r="G333" s="179" t="s">
        <v>136</v>
      </c>
      <c r="H333" s="180">
        <v>14.061999999999999</v>
      </c>
      <c r="I333" s="181"/>
      <c r="J333" s="182">
        <f>ROUND(I333*H333,2)</f>
        <v>0</v>
      </c>
      <c r="K333" s="178" t="s">
        <v>137</v>
      </c>
      <c r="L333" s="42"/>
      <c r="M333" s="183" t="s">
        <v>19</v>
      </c>
      <c r="N333" s="184" t="s">
        <v>40</v>
      </c>
      <c r="O333" s="67"/>
      <c r="P333" s="185">
        <f>O333*H333</f>
        <v>0</v>
      </c>
      <c r="Q333" s="185">
        <v>3.8850000000000003E-2</v>
      </c>
      <c r="R333" s="185">
        <f>Q333*H333</f>
        <v>0.54630869999999998</v>
      </c>
      <c r="S333" s="185">
        <v>0</v>
      </c>
      <c r="T333" s="186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87" t="s">
        <v>138</v>
      </c>
      <c r="AT333" s="187" t="s">
        <v>133</v>
      </c>
      <c r="AU333" s="187" t="s">
        <v>139</v>
      </c>
      <c r="AY333" s="20" t="s">
        <v>128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20" t="s">
        <v>77</v>
      </c>
      <c r="BK333" s="188">
        <f>ROUND(I333*H333,2)</f>
        <v>0</v>
      </c>
      <c r="BL333" s="20" t="s">
        <v>138</v>
      </c>
      <c r="BM333" s="187" t="s">
        <v>324</v>
      </c>
    </row>
    <row r="334" spans="1:65" s="2" customFormat="1" ht="11.25">
      <c r="A334" s="37"/>
      <c r="B334" s="38"/>
      <c r="C334" s="39"/>
      <c r="D334" s="189" t="s">
        <v>141</v>
      </c>
      <c r="E334" s="39"/>
      <c r="F334" s="190" t="s">
        <v>325</v>
      </c>
      <c r="G334" s="39"/>
      <c r="H334" s="39"/>
      <c r="I334" s="191"/>
      <c r="J334" s="39"/>
      <c r="K334" s="39"/>
      <c r="L334" s="42"/>
      <c r="M334" s="192"/>
      <c r="N334" s="193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141</v>
      </c>
      <c r="AU334" s="20" t="s">
        <v>139</v>
      </c>
    </row>
    <row r="335" spans="1:65" s="2" customFormat="1" ht="11.25">
      <c r="A335" s="37"/>
      <c r="B335" s="38"/>
      <c r="C335" s="39"/>
      <c r="D335" s="194" t="s">
        <v>143</v>
      </c>
      <c r="E335" s="39"/>
      <c r="F335" s="195" t="s">
        <v>326</v>
      </c>
      <c r="G335" s="39"/>
      <c r="H335" s="39"/>
      <c r="I335" s="191"/>
      <c r="J335" s="39"/>
      <c r="K335" s="39"/>
      <c r="L335" s="42"/>
      <c r="M335" s="192"/>
      <c r="N335" s="193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20" t="s">
        <v>143</v>
      </c>
      <c r="AU335" s="20" t="s">
        <v>139</v>
      </c>
    </row>
    <row r="336" spans="1:65" s="13" customFormat="1" ht="11.25">
      <c r="B336" s="196"/>
      <c r="C336" s="197"/>
      <c r="D336" s="189" t="s">
        <v>145</v>
      </c>
      <c r="E336" s="198" t="s">
        <v>19</v>
      </c>
      <c r="F336" s="199" t="s">
        <v>236</v>
      </c>
      <c r="G336" s="197"/>
      <c r="H336" s="198" t="s">
        <v>19</v>
      </c>
      <c r="I336" s="200"/>
      <c r="J336" s="197"/>
      <c r="K336" s="197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145</v>
      </c>
      <c r="AU336" s="205" t="s">
        <v>139</v>
      </c>
      <c r="AV336" s="13" t="s">
        <v>77</v>
      </c>
      <c r="AW336" s="13" t="s">
        <v>31</v>
      </c>
      <c r="AX336" s="13" t="s">
        <v>69</v>
      </c>
      <c r="AY336" s="205" t="s">
        <v>128</v>
      </c>
    </row>
    <row r="337" spans="1:65" s="13" customFormat="1" ht="11.25">
      <c r="B337" s="196"/>
      <c r="C337" s="197"/>
      <c r="D337" s="189" t="s">
        <v>145</v>
      </c>
      <c r="E337" s="198" t="s">
        <v>19</v>
      </c>
      <c r="F337" s="199" t="s">
        <v>149</v>
      </c>
      <c r="G337" s="197"/>
      <c r="H337" s="198" t="s">
        <v>19</v>
      </c>
      <c r="I337" s="200"/>
      <c r="J337" s="197"/>
      <c r="K337" s="197"/>
      <c r="L337" s="201"/>
      <c r="M337" s="202"/>
      <c r="N337" s="203"/>
      <c r="O337" s="203"/>
      <c r="P337" s="203"/>
      <c r="Q337" s="203"/>
      <c r="R337" s="203"/>
      <c r="S337" s="203"/>
      <c r="T337" s="204"/>
      <c r="AT337" s="205" t="s">
        <v>145</v>
      </c>
      <c r="AU337" s="205" t="s">
        <v>139</v>
      </c>
      <c r="AV337" s="13" t="s">
        <v>77</v>
      </c>
      <c r="AW337" s="13" t="s">
        <v>31</v>
      </c>
      <c r="AX337" s="13" t="s">
        <v>69</v>
      </c>
      <c r="AY337" s="205" t="s">
        <v>128</v>
      </c>
    </row>
    <row r="338" spans="1:65" s="14" customFormat="1" ht="11.25">
      <c r="B338" s="206"/>
      <c r="C338" s="207"/>
      <c r="D338" s="189" t="s">
        <v>145</v>
      </c>
      <c r="E338" s="208" t="s">
        <v>19</v>
      </c>
      <c r="F338" s="209" t="s">
        <v>150</v>
      </c>
      <c r="G338" s="207"/>
      <c r="H338" s="210">
        <v>9.2159999999999993</v>
      </c>
      <c r="I338" s="211"/>
      <c r="J338" s="207"/>
      <c r="K338" s="207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145</v>
      </c>
      <c r="AU338" s="216" t="s">
        <v>139</v>
      </c>
      <c r="AV338" s="14" t="s">
        <v>79</v>
      </c>
      <c r="AW338" s="14" t="s">
        <v>31</v>
      </c>
      <c r="AX338" s="14" t="s">
        <v>69</v>
      </c>
      <c r="AY338" s="216" t="s">
        <v>128</v>
      </c>
    </row>
    <row r="339" spans="1:65" s="14" customFormat="1" ht="11.25">
      <c r="B339" s="206"/>
      <c r="C339" s="207"/>
      <c r="D339" s="189" t="s">
        <v>145</v>
      </c>
      <c r="E339" s="208" t="s">
        <v>19</v>
      </c>
      <c r="F339" s="209" t="s">
        <v>151</v>
      </c>
      <c r="G339" s="207"/>
      <c r="H339" s="210">
        <v>1.3440000000000001</v>
      </c>
      <c r="I339" s="211"/>
      <c r="J339" s="207"/>
      <c r="K339" s="207"/>
      <c r="L339" s="212"/>
      <c r="M339" s="213"/>
      <c r="N339" s="214"/>
      <c r="O339" s="214"/>
      <c r="P339" s="214"/>
      <c r="Q339" s="214"/>
      <c r="R339" s="214"/>
      <c r="S339" s="214"/>
      <c r="T339" s="215"/>
      <c r="AT339" s="216" t="s">
        <v>145</v>
      </c>
      <c r="AU339" s="216" t="s">
        <v>139</v>
      </c>
      <c r="AV339" s="14" t="s">
        <v>79</v>
      </c>
      <c r="AW339" s="14" t="s">
        <v>31</v>
      </c>
      <c r="AX339" s="14" t="s">
        <v>69</v>
      </c>
      <c r="AY339" s="216" t="s">
        <v>128</v>
      </c>
    </row>
    <row r="340" spans="1:65" s="14" customFormat="1" ht="11.25">
      <c r="B340" s="206"/>
      <c r="C340" s="207"/>
      <c r="D340" s="189" t="s">
        <v>145</v>
      </c>
      <c r="E340" s="208" t="s">
        <v>19</v>
      </c>
      <c r="F340" s="209" t="s">
        <v>152</v>
      </c>
      <c r="G340" s="207"/>
      <c r="H340" s="210">
        <v>2.8319999999999999</v>
      </c>
      <c r="I340" s="211"/>
      <c r="J340" s="207"/>
      <c r="K340" s="207"/>
      <c r="L340" s="212"/>
      <c r="M340" s="213"/>
      <c r="N340" s="214"/>
      <c r="O340" s="214"/>
      <c r="P340" s="214"/>
      <c r="Q340" s="214"/>
      <c r="R340" s="214"/>
      <c r="S340" s="214"/>
      <c r="T340" s="215"/>
      <c r="AT340" s="216" t="s">
        <v>145</v>
      </c>
      <c r="AU340" s="216" t="s">
        <v>139</v>
      </c>
      <c r="AV340" s="14" t="s">
        <v>79</v>
      </c>
      <c r="AW340" s="14" t="s">
        <v>31</v>
      </c>
      <c r="AX340" s="14" t="s">
        <v>69</v>
      </c>
      <c r="AY340" s="216" t="s">
        <v>128</v>
      </c>
    </row>
    <row r="341" spans="1:65" s="15" customFormat="1" ht="11.25">
      <c r="B341" s="217"/>
      <c r="C341" s="218"/>
      <c r="D341" s="189" t="s">
        <v>145</v>
      </c>
      <c r="E341" s="219" t="s">
        <v>19</v>
      </c>
      <c r="F341" s="220" t="s">
        <v>148</v>
      </c>
      <c r="G341" s="218"/>
      <c r="H341" s="221">
        <v>13.391999999999999</v>
      </c>
      <c r="I341" s="222"/>
      <c r="J341" s="218"/>
      <c r="K341" s="218"/>
      <c r="L341" s="223"/>
      <c r="M341" s="224"/>
      <c r="N341" s="225"/>
      <c r="O341" s="225"/>
      <c r="P341" s="225"/>
      <c r="Q341" s="225"/>
      <c r="R341" s="225"/>
      <c r="S341" s="225"/>
      <c r="T341" s="226"/>
      <c r="AT341" s="227" t="s">
        <v>145</v>
      </c>
      <c r="AU341" s="227" t="s">
        <v>139</v>
      </c>
      <c r="AV341" s="15" t="s">
        <v>139</v>
      </c>
      <c r="AW341" s="15" t="s">
        <v>31</v>
      </c>
      <c r="AX341" s="15" t="s">
        <v>69</v>
      </c>
      <c r="AY341" s="227" t="s">
        <v>128</v>
      </c>
    </row>
    <row r="342" spans="1:65" s="16" customFormat="1" ht="11.25">
      <c r="B342" s="228"/>
      <c r="C342" s="229"/>
      <c r="D342" s="189" t="s">
        <v>145</v>
      </c>
      <c r="E342" s="230" t="s">
        <v>19</v>
      </c>
      <c r="F342" s="231" t="s">
        <v>153</v>
      </c>
      <c r="G342" s="229"/>
      <c r="H342" s="232">
        <v>13.391999999999999</v>
      </c>
      <c r="I342" s="233"/>
      <c r="J342" s="229"/>
      <c r="K342" s="229"/>
      <c r="L342" s="234"/>
      <c r="M342" s="235"/>
      <c r="N342" s="236"/>
      <c r="O342" s="236"/>
      <c r="P342" s="236"/>
      <c r="Q342" s="236"/>
      <c r="R342" s="236"/>
      <c r="S342" s="236"/>
      <c r="T342" s="237"/>
      <c r="AT342" s="238" t="s">
        <v>145</v>
      </c>
      <c r="AU342" s="238" t="s">
        <v>139</v>
      </c>
      <c r="AV342" s="16" t="s">
        <v>138</v>
      </c>
      <c r="AW342" s="16" t="s">
        <v>31</v>
      </c>
      <c r="AX342" s="16" t="s">
        <v>77</v>
      </c>
      <c r="AY342" s="238" t="s">
        <v>128</v>
      </c>
    </row>
    <row r="343" spans="1:65" s="14" customFormat="1" ht="11.25">
      <c r="B343" s="206"/>
      <c r="C343" s="207"/>
      <c r="D343" s="189" t="s">
        <v>145</v>
      </c>
      <c r="E343" s="207"/>
      <c r="F343" s="209" t="s">
        <v>252</v>
      </c>
      <c r="G343" s="207"/>
      <c r="H343" s="210">
        <v>14.061999999999999</v>
      </c>
      <c r="I343" s="211"/>
      <c r="J343" s="207"/>
      <c r="K343" s="207"/>
      <c r="L343" s="212"/>
      <c r="M343" s="213"/>
      <c r="N343" s="214"/>
      <c r="O343" s="214"/>
      <c r="P343" s="214"/>
      <c r="Q343" s="214"/>
      <c r="R343" s="214"/>
      <c r="S343" s="214"/>
      <c r="T343" s="215"/>
      <c r="AT343" s="216" t="s">
        <v>145</v>
      </c>
      <c r="AU343" s="216" t="s">
        <v>139</v>
      </c>
      <c r="AV343" s="14" t="s">
        <v>79</v>
      </c>
      <c r="AW343" s="14" t="s">
        <v>4</v>
      </c>
      <c r="AX343" s="14" t="s">
        <v>77</v>
      </c>
      <c r="AY343" s="216" t="s">
        <v>128</v>
      </c>
    </row>
    <row r="344" spans="1:65" s="2" customFormat="1" ht="16.5" customHeight="1">
      <c r="A344" s="37"/>
      <c r="B344" s="38"/>
      <c r="C344" s="176" t="s">
        <v>327</v>
      </c>
      <c r="D344" s="176" t="s">
        <v>133</v>
      </c>
      <c r="E344" s="177" t="s">
        <v>328</v>
      </c>
      <c r="F344" s="178" t="s">
        <v>329</v>
      </c>
      <c r="G344" s="179" t="s">
        <v>136</v>
      </c>
      <c r="H344" s="180">
        <v>6.4329999999999998</v>
      </c>
      <c r="I344" s="181"/>
      <c r="J344" s="182">
        <f>ROUND(I344*H344,2)</f>
        <v>0</v>
      </c>
      <c r="K344" s="178" t="s">
        <v>137</v>
      </c>
      <c r="L344" s="42"/>
      <c r="M344" s="183" t="s">
        <v>19</v>
      </c>
      <c r="N344" s="184" t="s">
        <v>40</v>
      </c>
      <c r="O344" s="67"/>
      <c r="P344" s="185">
        <f>O344*H344</f>
        <v>0</v>
      </c>
      <c r="Q344" s="185">
        <v>4.2200000000000001E-2</v>
      </c>
      <c r="R344" s="185">
        <f>Q344*H344</f>
        <v>0.27147260000000001</v>
      </c>
      <c r="S344" s="185">
        <v>0</v>
      </c>
      <c r="T344" s="186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7" t="s">
        <v>138</v>
      </c>
      <c r="AT344" s="187" t="s">
        <v>133</v>
      </c>
      <c r="AU344" s="187" t="s">
        <v>139</v>
      </c>
      <c r="AY344" s="20" t="s">
        <v>128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20" t="s">
        <v>77</v>
      </c>
      <c r="BK344" s="188">
        <f>ROUND(I344*H344,2)</f>
        <v>0</v>
      </c>
      <c r="BL344" s="20" t="s">
        <v>138</v>
      </c>
      <c r="BM344" s="187" t="s">
        <v>330</v>
      </c>
    </row>
    <row r="345" spans="1:65" s="2" customFormat="1" ht="11.25">
      <c r="A345" s="37"/>
      <c r="B345" s="38"/>
      <c r="C345" s="39"/>
      <c r="D345" s="189" t="s">
        <v>141</v>
      </c>
      <c r="E345" s="39"/>
      <c r="F345" s="190" t="s">
        <v>331</v>
      </c>
      <c r="G345" s="39"/>
      <c r="H345" s="39"/>
      <c r="I345" s="191"/>
      <c r="J345" s="39"/>
      <c r="K345" s="39"/>
      <c r="L345" s="42"/>
      <c r="M345" s="192"/>
      <c r="N345" s="193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141</v>
      </c>
      <c r="AU345" s="20" t="s">
        <v>139</v>
      </c>
    </row>
    <row r="346" spans="1:65" s="2" customFormat="1" ht="11.25">
      <c r="A346" s="37"/>
      <c r="B346" s="38"/>
      <c r="C346" s="39"/>
      <c r="D346" s="194" t="s">
        <v>143</v>
      </c>
      <c r="E346" s="39"/>
      <c r="F346" s="195" t="s">
        <v>332</v>
      </c>
      <c r="G346" s="39"/>
      <c r="H346" s="39"/>
      <c r="I346" s="191"/>
      <c r="J346" s="39"/>
      <c r="K346" s="39"/>
      <c r="L346" s="42"/>
      <c r="M346" s="192"/>
      <c r="N346" s="193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143</v>
      </c>
      <c r="AU346" s="20" t="s">
        <v>139</v>
      </c>
    </row>
    <row r="347" spans="1:65" s="13" customFormat="1" ht="11.25">
      <c r="B347" s="196"/>
      <c r="C347" s="197"/>
      <c r="D347" s="189" t="s">
        <v>145</v>
      </c>
      <c r="E347" s="198" t="s">
        <v>19</v>
      </c>
      <c r="F347" s="199" t="s">
        <v>236</v>
      </c>
      <c r="G347" s="197"/>
      <c r="H347" s="198" t="s">
        <v>19</v>
      </c>
      <c r="I347" s="200"/>
      <c r="J347" s="197"/>
      <c r="K347" s="197"/>
      <c r="L347" s="201"/>
      <c r="M347" s="202"/>
      <c r="N347" s="203"/>
      <c r="O347" s="203"/>
      <c r="P347" s="203"/>
      <c r="Q347" s="203"/>
      <c r="R347" s="203"/>
      <c r="S347" s="203"/>
      <c r="T347" s="204"/>
      <c r="AT347" s="205" t="s">
        <v>145</v>
      </c>
      <c r="AU347" s="205" t="s">
        <v>139</v>
      </c>
      <c r="AV347" s="13" t="s">
        <v>77</v>
      </c>
      <c r="AW347" s="13" t="s">
        <v>31</v>
      </c>
      <c r="AX347" s="13" t="s">
        <v>69</v>
      </c>
      <c r="AY347" s="205" t="s">
        <v>128</v>
      </c>
    </row>
    <row r="348" spans="1:65" s="13" customFormat="1" ht="11.25">
      <c r="B348" s="196"/>
      <c r="C348" s="197"/>
      <c r="D348" s="189" t="s">
        <v>145</v>
      </c>
      <c r="E348" s="198" t="s">
        <v>19</v>
      </c>
      <c r="F348" s="199" t="s">
        <v>259</v>
      </c>
      <c r="G348" s="197"/>
      <c r="H348" s="198" t="s">
        <v>19</v>
      </c>
      <c r="I348" s="200"/>
      <c r="J348" s="197"/>
      <c r="K348" s="197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145</v>
      </c>
      <c r="AU348" s="205" t="s">
        <v>139</v>
      </c>
      <c r="AV348" s="13" t="s">
        <v>77</v>
      </c>
      <c r="AW348" s="13" t="s">
        <v>31</v>
      </c>
      <c r="AX348" s="13" t="s">
        <v>69</v>
      </c>
      <c r="AY348" s="205" t="s">
        <v>128</v>
      </c>
    </row>
    <row r="349" spans="1:65" s="14" customFormat="1" ht="11.25">
      <c r="B349" s="206"/>
      <c r="C349" s="207"/>
      <c r="D349" s="189" t="s">
        <v>145</v>
      </c>
      <c r="E349" s="208" t="s">
        <v>19</v>
      </c>
      <c r="F349" s="209" t="s">
        <v>260</v>
      </c>
      <c r="G349" s="207"/>
      <c r="H349" s="210">
        <v>3.6480000000000001</v>
      </c>
      <c r="I349" s="211"/>
      <c r="J349" s="207"/>
      <c r="K349" s="207"/>
      <c r="L349" s="212"/>
      <c r="M349" s="213"/>
      <c r="N349" s="214"/>
      <c r="O349" s="214"/>
      <c r="P349" s="214"/>
      <c r="Q349" s="214"/>
      <c r="R349" s="214"/>
      <c r="S349" s="214"/>
      <c r="T349" s="215"/>
      <c r="AT349" s="216" t="s">
        <v>145</v>
      </c>
      <c r="AU349" s="216" t="s">
        <v>139</v>
      </c>
      <c r="AV349" s="14" t="s">
        <v>79</v>
      </c>
      <c r="AW349" s="14" t="s">
        <v>31</v>
      </c>
      <c r="AX349" s="14" t="s">
        <v>69</v>
      </c>
      <c r="AY349" s="216" t="s">
        <v>128</v>
      </c>
    </row>
    <row r="350" spans="1:65" s="14" customFormat="1" ht="11.25">
      <c r="B350" s="206"/>
      <c r="C350" s="207"/>
      <c r="D350" s="189" t="s">
        <v>145</v>
      </c>
      <c r="E350" s="208" t="s">
        <v>19</v>
      </c>
      <c r="F350" s="209" t="s">
        <v>261</v>
      </c>
      <c r="G350" s="207"/>
      <c r="H350" s="210">
        <v>0.53200000000000003</v>
      </c>
      <c r="I350" s="211"/>
      <c r="J350" s="207"/>
      <c r="K350" s="207"/>
      <c r="L350" s="212"/>
      <c r="M350" s="213"/>
      <c r="N350" s="214"/>
      <c r="O350" s="214"/>
      <c r="P350" s="214"/>
      <c r="Q350" s="214"/>
      <c r="R350" s="214"/>
      <c r="S350" s="214"/>
      <c r="T350" s="215"/>
      <c r="AT350" s="216" t="s">
        <v>145</v>
      </c>
      <c r="AU350" s="216" t="s">
        <v>139</v>
      </c>
      <c r="AV350" s="14" t="s">
        <v>79</v>
      </c>
      <c r="AW350" s="14" t="s">
        <v>31</v>
      </c>
      <c r="AX350" s="14" t="s">
        <v>69</v>
      </c>
      <c r="AY350" s="216" t="s">
        <v>128</v>
      </c>
    </row>
    <row r="351" spans="1:65" s="14" customFormat="1" ht="11.25">
      <c r="B351" s="206"/>
      <c r="C351" s="207"/>
      <c r="D351" s="189" t="s">
        <v>145</v>
      </c>
      <c r="E351" s="208" t="s">
        <v>19</v>
      </c>
      <c r="F351" s="209" t="s">
        <v>262</v>
      </c>
      <c r="G351" s="207"/>
      <c r="H351" s="210">
        <v>1.9470000000000001</v>
      </c>
      <c r="I351" s="211"/>
      <c r="J351" s="207"/>
      <c r="K351" s="207"/>
      <c r="L351" s="212"/>
      <c r="M351" s="213"/>
      <c r="N351" s="214"/>
      <c r="O351" s="214"/>
      <c r="P351" s="214"/>
      <c r="Q351" s="214"/>
      <c r="R351" s="214"/>
      <c r="S351" s="214"/>
      <c r="T351" s="215"/>
      <c r="AT351" s="216" t="s">
        <v>145</v>
      </c>
      <c r="AU351" s="216" t="s">
        <v>139</v>
      </c>
      <c r="AV351" s="14" t="s">
        <v>79</v>
      </c>
      <c r="AW351" s="14" t="s">
        <v>31</v>
      </c>
      <c r="AX351" s="14" t="s">
        <v>69</v>
      </c>
      <c r="AY351" s="216" t="s">
        <v>128</v>
      </c>
    </row>
    <row r="352" spans="1:65" s="15" customFormat="1" ht="11.25">
      <c r="B352" s="217"/>
      <c r="C352" s="218"/>
      <c r="D352" s="189" t="s">
        <v>145</v>
      </c>
      <c r="E352" s="219" t="s">
        <v>19</v>
      </c>
      <c r="F352" s="220" t="s">
        <v>148</v>
      </c>
      <c r="G352" s="218"/>
      <c r="H352" s="221">
        <v>6.1269999999999998</v>
      </c>
      <c r="I352" s="222"/>
      <c r="J352" s="218"/>
      <c r="K352" s="218"/>
      <c r="L352" s="223"/>
      <c r="M352" s="224"/>
      <c r="N352" s="225"/>
      <c r="O352" s="225"/>
      <c r="P352" s="225"/>
      <c r="Q352" s="225"/>
      <c r="R352" s="225"/>
      <c r="S352" s="225"/>
      <c r="T352" s="226"/>
      <c r="AT352" s="227" t="s">
        <v>145</v>
      </c>
      <c r="AU352" s="227" t="s">
        <v>139</v>
      </c>
      <c r="AV352" s="15" t="s">
        <v>139</v>
      </c>
      <c r="AW352" s="15" t="s">
        <v>31</v>
      </c>
      <c r="AX352" s="15" t="s">
        <v>69</v>
      </c>
      <c r="AY352" s="227" t="s">
        <v>128</v>
      </c>
    </row>
    <row r="353" spans="1:65" s="16" customFormat="1" ht="11.25">
      <c r="B353" s="228"/>
      <c r="C353" s="229"/>
      <c r="D353" s="189" t="s">
        <v>145</v>
      </c>
      <c r="E353" s="230" t="s">
        <v>19</v>
      </c>
      <c r="F353" s="231" t="s">
        <v>153</v>
      </c>
      <c r="G353" s="229"/>
      <c r="H353" s="232">
        <v>6.1269999999999998</v>
      </c>
      <c r="I353" s="233"/>
      <c r="J353" s="229"/>
      <c r="K353" s="229"/>
      <c r="L353" s="234"/>
      <c r="M353" s="235"/>
      <c r="N353" s="236"/>
      <c r="O353" s="236"/>
      <c r="P353" s="236"/>
      <c r="Q353" s="236"/>
      <c r="R353" s="236"/>
      <c r="S353" s="236"/>
      <c r="T353" s="237"/>
      <c r="AT353" s="238" t="s">
        <v>145</v>
      </c>
      <c r="AU353" s="238" t="s">
        <v>139</v>
      </c>
      <c r="AV353" s="16" t="s">
        <v>138</v>
      </c>
      <c r="AW353" s="16" t="s">
        <v>31</v>
      </c>
      <c r="AX353" s="16" t="s">
        <v>77</v>
      </c>
      <c r="AY353" s="238" t="s">
        <v>128</v>
      </c>
    </row>
    <row r="354" spans="1:65" s="14" customFormat="1" ht="11.25">
      <c r="B354" s="206"/>
      <c r="C354" s="207"/>
      <c r="D354" s="189" t="s">
        <v>145</v>
      </c>
      <c r="E354" s="207"/>
      <c r="F354" s="209" t="s">
        <v>263</v>
      </c>
      <c r="G354" s="207"/>
      <c r="H354" s="210">
        <v>6.4329999999999998</v>
      </c>
      <c r="I354" s="211"/>
      <c r="J354" s="207"/>
      <c r="K354" s="207"/>
      <c r="L354" s="212"/>
      <c r="M354" s="213"/>
      <c r="N354" s="214"/>
      <c r="O354" s="214"/>
      <c r="P354" s="214"/>
      <c r="Q354" s="214"/>
      <c r="R354" s="214"/>
      <c r="S354" s="214"/>
      <c r="T354" s="215"/>
      <c r="AT354" s="216" t="s">
        <v>145</v>
      </c>
      <c r="AU354" s="216" t="s">
        <v>139</v>
      </c>
      <c r="AV354" s="14" t="s">
        <v>79</v>
      </c>
      <c r="AW354" s="14" t="s">
        <v>4</v>
      </c>
      <c r="AX354" s="14" t="s">
        <v>77</v>
      </c>
      <c r="AY354" s="216" t="s">
        <v>128</v>
      </c>
    </row>
    <row r="355" spans="1:65" s="2" customFormat="1" ht="16.5" customHeight="1">
      <c r="A355" s="37"/>
      <c r="B355" s="38"/>
      <c r="C355" s="176" t="s">
        <v>333</v>
      </c>
      <c r="D355" s="176" t="s">
        <v>133</v>
      </c>
      <c r="E355" s="177" t="s">
        <v>334</v>
      </c>
      <c r="F355" s="178" t="s">
        <v>335</v>
      </c>
      <c r="G355" s="179" t="s">
        <v>136</v>
      </c>
      <c r="H355" s="180">
        <v>20.495000000000001</v>
      </c>
      <c r="I355" s="181"/>
      <c r="J355" s="182">
        <f>ROUND(I355*H355,2)</f>
        <v>0</v>
      </c>
      <c r="K355" s="178" t="s">
        <v>137</v>
      </c>
      <c r="L355" s="42"/>
      <c r="M355" s="183" t="s">
        <v>19</v>
      </c>
      <c r="N355" s="184" t="s">
        <v>40</v>
      </c>
      <c r="O355" s="67"/>
      <c r="P355" s="185">
        <f>O355*H355</f>
        <v>0</v>
      </c>
      <c r="Q355" s="185">
        <v>0</v>
      </c>
      <c r="R355" s="185">
        <f>Q355*H355</f>
        <v>0</v>
      </c>
      <c r="S355" s="185">
        <v>0</v>
      </c>
      <c r="T355" s="186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7" t="s">
        <v>138</v>
      </c>
      <c r="AT355" s="187" t="s">
        <v>133</v>
      </c>
      <c r="AU355" s="187" t="s">
        <v>139</v>
      </c>
      <c r="AY355" s="20" t="s">
        <v>128</v>
      </c>
      <c r="BE355" s="188">
        <f>IF(N355="základní",J355,0)</f>
        <v>0</v>
      </c>
      <c r="BF355" s="188">
        <f>IF(N355="snížená",J355,0)</f>
        <v>0</v>
      </c>
      <c r="BG355" s="188">
        <f>IF(N355="zákl. přenesená",J355,0)</f>
        <v>0</v>
      </c>
      <c r="BH355" s="188">
        <f>IF(N355="sníž. přenesená",J355,0)</f>
        <v>0</v>
      </c>
      <c r="BI355" s="188">
        <f>IF(N355="nulová",J355,0)</f>
        <v>0</v>
      </c>
      <c r="BJ355" s="20" t="s">
        <v>77</v>
      </c>
      <c r="BK355" s="188">
        <f>ROUND(I355*H355,2)</f>
        <v>0</v>
      </c>
      <c r="BL355" s="20" t="s">
        <v>138</v>
      </c>
      <c r="BM355" s="187" t="s">
        <v>336</v>
      </c>
    </row>
    <row r="356" spans="1:65" s="2" customFormat="1" ht="11.25">
      <c r="A356" s="37"/>
      <c r="B356" s="38"/>
      <c r="C356" s="39"/>
      <c r="D356" s="189" t="s">
        <v>141</v>
      </c>
      <c r="E356" s="39"/>
      <c r="F356" s="190" t="s">
        <v>337</v>
      </c>
      <c r="G356" s="39"/>
      <c r="H356" s="39"/>
      <c r="I356" s="191"/>
      <c r="J356" s="39"/>
      <c r="K356" s="39"/>
      <c r="L356" s="42"/>
      <c r="M356" s="192"/>
      <c r="N356" s="193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20" t="s">
        <v>141</v>
      </c>
      <c r="AU356" s="20" t="s">
        <v>139</v>
      </c>
    </row>
    <row r="357" spans="1:65" s="2" customFormat="1" ht="11.25">
      <c r="A357" s="37"/>
      <c r="B357" s="38"/>
      <c r="C357" s="39"/>
      <c r="D357" s="194" t="s">
        <v>143</v>
      </c>
      <c r="E357" s="39"/>
      <c r="F357" s="195" t="s">
        <v>338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143</v>
      </c>
      <c r="AU357" s="20" t="s">
        <v>139</v>
      </c>
    </row>
    <row r="358" spans="1:65" s="13" customFormat="1" ht="11.25">
      <c r="B358" s="196"/>
      <c r="C358" s="197"/>
      <c r="D358" s="189" t="s">
        <v>145</v>
      </c>
      <c r="E358" s="198" t="s">
        <v>19</v>
      </c>
      <c r="F358" s="199" t="s">
        <v>236</v>
      </c>
      <c r="G358" s="197"/>
      <c r="H358" s="198" t="s">
        <v>19</v>
      </c>
      <c r="I358" s="200"/>
      <c r="J358" s="197"/>
      <c r="K358" s="197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145</v>
      </c>
      <c r="AU358" s="205" t="s">
        <v>139</v>
      </c>
      <c r="AV358" s="13" t="s">
        <v>77</v>
      </c>
      <c r="AW358" s="13" t="s">
        <v>31</v>
      </c>
      <c r="AX358" s="13" t="s">
        <v>69</v>
      </c>
      <c r="AY358" s="205" t="s">
        <v>128</v>
      </c>
    </row>
    <row r="359" spans="1:65" s="13" customFormat="1" ht="11.25">
      <c r="B359" s="196"/>
      <c r="C359" s="197"/>
      <c r="D359" s="189" t="s">
        <v>145</v>
      </c>
      <c r="E359" s="198" t="s">
        <v>19</v>
      </c>
      <c r="F359" s="199" t="s">
        <v>149</v>
      </c>
      <c r="G359" s="197"/>
      <c r="H359" s="198" t="s">
        <v>19</v>
      </c>
      <c r="I359" s="200"/>
      <c r="J359" s="197"/>
      <c r="K359" s="197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145</v>
      </c>
      <c r="AU359" s="205" t="s">
        <v>139</v>
      </c>
      <c r="AV359" s="13" t="s">
        <v>77</v>
      </c>
      <c r="AW359" s="13" t="s">
        <v>31</v>
      </c>
      <c r="AX359" s="13" t="s">
        <v>69</v>
      </c>
      <c r="AY359" s="205" t="s">
        <v>128</v>
      </c>
    </row>
    <row r="360" spans="1:65" s="14" customFormat="1" ht="11.25">
      <c r="B360" s="206"/>
      <c r="C360" s="207"/>
      <c r="D360" s="189" t="s">
        <v>145</v>
      </c>
      <c r="E360" s="208" t="s">
        <v>19</v>
      </c>
      <c r="F360" s="209" t="s">
        <v>150</v>
      </c>
      <c r="G360" s="207"/>
      <c r="H360" s="210">
        <v>9.2159999999999993</v>
      </c>
      <c r="I360" s="211"/>
      <c r="J360" s="207"/>
      <c r="K360" s="207"/>
      <c r="L360" s="212"/>
      <c r="M360" s="213"/>
      <c r="N360" s="214"/>
      <c r="O360" s="214"/>
      <c r="P360" s="214"/>
      <c r="Q360" s="214"/>
      <c r="R360" s="214"/>
      <c r="S360" s="214"/>
      <c r="T360" s="215"/>
      <c r="AT360" s="216" t="s">
        <v>145</v>
      </c>
      <c r="AU360" s="216" t="s">
        <v>139</v>
      </c>
      <c r="AV360" s="14" t="s">
        <v>79</v>
      </c>
      <c r="AW360" s="14" t="s">
        <v>31</v>
      </c>
      <c r="AX360" s="14" t="s">
        <v>69</v>
      </c>
      <c r="AY360" s="216" t="s">
        <v>128</v>
      </c>
    </row>
    <row r="361" spans="1:65" s="14" customFormat="1" ht="11.25">
      <c r="B361" s="206"/>
      <c r="C361" s="207"/>
      <c r="D361" s="189" t="s">
        <v>145</v>
      </c>
      <c r="E361" s="208" t="s">
        <v>19</v>
      </c>
      <c r="F361" s="209" t="s">
        <v>151</v>
      </c>
      <c r="G361" s="207"/>
      <c r="H361" s="210">
        <v>1.3440000000000001</v>
      </c>
      <c r="I361" s="211"/>
      <c r="J361" s="207"/>
      <c r="K361" s="207"/>
      <c r="L361" s="212"/>
      <c r="M361" s="213"/>
      <c r="N361" s="214"/>
      <c r="O361" s="214"/>
      <c r="P361" s="214"/>
      <c r="Q361" s="214"/>
      <c r="R361" s="214"/>
      <c r="S361" s="214"/>
      <c r="T361" s="215"/>
      <c r="AT361" s="216" t="s">
        <v>145</v>
      </c>
      <c r="AU361" s="216" t="s">
        <v>139</v>
      </c>
      <c r="AV361" s="14" t="s">
        <v>79</v>
      </c>
      <c r="AW361" s="14" t="s">
        <v>31</v>
      </c>
      <c r="AX361" s="14" t="s">
        <v>69</v>
      </c>
      <c r="AY361" s="216" t="s">
        <v>128</v>
      </c>
    </row>
    <row r="362" spans="1:65" s="14" customFormat="1" ht="11.25">
      <c r="B362" s="206"/>
      <c r="C362" s="207"/>
      <c r="D362" s="189" t="s">
        <v>145</v>
      </c>
      <c r="E362" s="208" t="s">
        <v>19</v>
      </c>
      <c r="F362" s="209" t="s">
        <v>152</v>
      </c>
      <c r="G362" s="207"/>
      <c r="H362" s="210">
        <v>2.8319999999999999</v>
      </c>
      <c r="I362" s="211"/>
      <c r="J362" s="207"/>
      <c r="K362" s="207"/>
      <c r="L362" s="212"/>
      <c r="M362" s="213"/>
      <c r="N362" s="214"/>
      <c r="O362" s="214"/>
      <c r="P362" s="214"/>
      <c r="Q362" s="214"/>
      <c r="R362" s="214"/>
      <c r="S362" s="214"/>
      <c r="T362" s="215"/>
      <c r="AT362" s="216" t="s">
        <v>145</v>
      </c>
      <c r="AU362" s="216" t="s">
        <v>139</v>
      </c>
      <c r="AV362" s="14" t="s">
        <v>79</v>
      </c>
      <c r="AW362" s="14" t="s">
        <v>31</v>
      </c>
      <c r="AX362" s="14" t="s">
        <v>69</v>
      </c>
      <c r="AY362" s="216" t="s">
        <v>128</v>
      </c>
    </row>
    <row r="363" spans="1:65" s="15" customFormat="1" ht="11.25">
      <c r="B363" s="217"/>
      <c r="C363" s="218"/>
      <c r="D363" s="189" t="s">
        <v>145</v>
      </c>
      <c r="E363" s="219" t="s">
        <v>19</v>
      </c>
      <c r="F363" s="220" t="s">
        <v>148</v>
      </c>
      <c r="G363" s="218"/>
      <c r="H363" s="221">
        <v>13.391999999999999</v>
      </c>
      <c r="I363" s="222"/>
      <c r="J363" s="218"/>
      <c r="K363" s="218"/>
      <c r="L363" s="223"/>
      <c r="M363" s="224"/>
      <c r="N363" s="225"/>
      <c r="O363" s="225"/>
      <c r="P363" s="225"/>
      <c r="Q363" s="225"/>
      <c r="R363" s="225"/>
      <c r="S363" s="225"/>
      <c r="T363" s="226"/>
      <c r="AT363" s="227" t="s">
        <v>145</v>
      </c>
      <c r="AU363" s="227" t="s">
        <v>139</v>
      </c>
      <c r="AV363" s="15" t="s">
        <v>139</v>
      </c>
      <c r="AW363" s="15" t="s">
        <v>31</v>
      </c>
      <c r="AX363" s="15" t="s">
        <v>69</v>
      </c>
      <c r="AY363" s="227" t="s">
        <v>128</v>
      </c>
    </row>
    <row r="364" spans="1:65" s="13" customFormat="1" ht="11.25">
      <c r="B364" s="196"/>
      <c r="C364" s="197"/>
      <c r="D364" s="189" t="s">
        <v>145</v>
      </c>
      <c r="E364" s="198" t="s">
        <v>19</v>
      </c>
      <c r="F364" s="199" t="s">
        <v>259</v>
      </c>
      <c r="G364" s="197"/>
      <c r="H364" s="198" t="s">
        <v>19</v>
      </c>
      <c r="I364" s="200"/>
      <c r="J364" s="197"/>
      <c r="K364" s="197"/>
      <c r="L364" s="201"/>
      <c r="M364" s="202"/>
      <c r="N364" s="203"/>
      <c r="O364" s="203"/>
      <c r="P364" s="203"/>
      <c r="Q364" s="203"/>
      <c r="R364" s="203"/>
      <c r="S364" s="203"/>
      <c r="T364" s="204"/>
      <c r="AT364" s="205" t="s">
        <v>145</v>
      </c>
      <c r="AU364" s="205" t="s">
        <v>139</v>
      </c>
      <c r="AV364" s="13" t="s">
        <v>77</v>
      </c>
      <c r="AW364" s="13" t="s">
        <v>31</v>
      </c>
      <c r="AX364" s="13" t="s">
        <v>69</v>
      </c>
      <c r="AY364" s="205" t="s">
        <v>128</v>
      </c>
    </row>
    <row r="365" spans="1:65" s="14" customFormat="1" ht="11.25">
      <c r="B365" s="206"/>
      <c r="C365" s="207"/>
      <c r="D365" s="189" t="s">
        <v>145</v>
      </c>
      <c r="E365" s="208" t="s">
        <v>19</v>
      </c>
      <c r="F365" s="209" t="s">
        <v>260</v>
      </c>
      <c r="G365" s="207"/>
      <c r="H365" s="210">
        <v>3.6480000000000001</v>
      </c>
      <c r="I365" s="211"/>
      <c r="J365" s="207"/>
      <c r="K365" s="207"/>
      <c r="L365" s="212"/>
      <c r="M365" s="213"/>
      <c r="N365" s="214"/>
      <c r="O365" s="214"/>
      <c r="P365" s="214"/>
      <c r="Q365" s="214"/>
      <c r="R365" s="214"/>
      <c r="S365" s="214"/>
      <c r="T365" s="215"/>
      <c r="AT365" s="216" t="s">
        <v>145</v>
      </c>
      <c r="AU365" s="216" t="s">
        <v>139</v>
      </c>
      <c r="AV365" s="14" t="s">
        <v>79</v>
      </c>
      <c r="AW365" s="14" t="s">
        <v>31</v>
      </c>
      <c r="AX365" s="14" t="s">
        <v>69</v>
      </c>
      <c r="AY365" s="216" t="s">
        <v>128</v>
      </c>
    </row>
    <row r="366" spans="1:65" s="14" customFormat="1" ht="11.25">
      <c r="B366" s="206"/>
      <c r="C366" s="207"/>
      <c r="D366" s="189" t="s">
        <v>145</v>
      </c>
      <c r="E366" s="208" t="s">
        <v>19</v>
      </c>
      <c r="F366" s="209" t="s">
        <v>261</v>
      </c>
      <c r="G366" s="207"/>
      <c r="H366" s="210">
        <v>0.53200000000000003</v>
      </c>
      <c r="I366" s="211"/>
      <c r="J366" s="207"/>
      <c r="K366" s="207"/>
      <c r="L366" s="212"/>
      <c r="M366" s="213"/>
      <c r="N366" s="214"/>
      <c r="O366" s="214"/>
      <c r="P366" s="214"/>
      <c r="Q366" s="214"/>
      <c r="R366" s="214"/>
      <c r="S366" s="214"/>
      <c r="T366" s="215"/>
      <c r="AT366" s="216" t="s">
        <v>145</v>
      </c>
      <c r="AU366" s="216" t="s">
        <v>139</v>
      </c>
      <c r="AV366" s="14" t="s">
        <v>79</v>
      </c>
      <c r="AW366" s="14" t="s">
        <v>31</v>
      </c>
      <c r="AX366" s="14" t="s">
        <v>69</v>
      </c>
      <c r="AY366" s="216" t="s">
        <v>128</v>
      </c>
    </row>
    <row r="367" spans="1:65" s="14" customFormat="1" ht="11.25">
      <c r="B367" s="206"/>
      <c r="C367" s="207"/>
      <c r="D367" s="189" t="s">
        <v>145</v>
      </c>
      <c r="E367" s="208" t="s">
        <v>19</v>
      </c>
      <c r="F367" s="209" t="s">
        <v>262</v>
      </c>
      <c r="G367" s="207"/>
      <c r="H367" s="210">
        <v>1.9470000000000001</v>
      </c>
      <c r="I367" s="211"/>
      <c r="J367" s="207"/>
      <c r="K367" s="207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145</v>
      </c>
      <c r="AU367" s="216" t="s">
        <v>139</v>
      </c>
      <c r="AV367" s="14" t="s">
        <v>79</v>
      </c>
      <c r="AW367" s="14" t="s">
        <v>31</v>
      </c>
      <c r="AX367" s="14" t="s">
        <v>69</v>
      </c>
      <c r="AY367" s="216" t="s">
        <v>128</v>
      </c>
    </row>
    <row r="368" spans="1:65" s="15" customFormat="1" ht="11.25">
      <c r="B368" s="217"/>
      <c r="C368" s="218"/>
      <c r="D368" s="189" t="s">
        <v>145</v>
      </c>
      <c r="E368" s="219" t="s">
        <v>19</v>
      </c>
      <c r="F368" s="220" t="s">
        <v>148</v>
      </c>
      <c r="G368" s="218"/>
      <c r="H368" s="221">
        <v>6.1269999999999998</v>
      </c>
      <c r="I368" s="222"/>
      <c r="J368" s="218"/>
      <c r="K368" s="218"/>
      <c r="L368" s="223"/>
      <c r="M368" s="224"/>
      <c r="N368" s="225"/>
      <c r="O368" s="225"/>
      <c r="P368" s="225"/>
      <c r="Q368" s="225"/>
      <c r="R368" s="225"/>
      <c r="S368" s="225"/>
      <c r="T368" s="226"/>
      <c r="AT368" s="227" t="s">
        <v>145</v>
      </c>
      <c r="AU368" s="227" t="s">
        <v>139</v>
      </c>
      <c r="AV368" s="15" t="s">
        <v>139</v>
      </c>
      <c r="AW368" s="15" t="s">
        <v>31</v>
      </c>
      <c r="AX368" s="15" t="s">
        <v>69</v>
      </c>
      <c r="AY368" s="227" t="s">
        <v>128</v>
      </c>
    </row>
    <row r="369" spans="1:65" s="16" customFormat="1" ht="11.25">
      <c r="B369" s="228"/>
      <c r="C369" s="229"/>
      <c r="D369" s="189" t="s">
        <v>145</v>
      </c>
      <c r="E369" s="230" t="s">
        <v>19</v>
      </c>
      <c r="F369" s="231" t="s">
        <v>153</v>
      </c>
      <c r="G369" s="229"/>
      <c r="H369" s="232">
        <v>19.518999999999998</v>
      </c>
      <c r="I369" s="233"/>
      <c r="J369" s="229"/>
      <c r="K369" s="229"/>
      <c r="L369" s="234"/>
      <c r="M369" s="235"/>
      <c r="N369" s="236"/>
      <c r="O369" s="236"/>
      <c r="P369" s="236"/>
      <c r="Q369" s="236"/>
      <c r="R369" s="236"/>
      <c r="S369" s="236"/>
      <c r="T369" s="237"/>
      <c r="AT369" s="238" t="s">
        <v>145</v>
      </c>
      <c r="AU369" s="238" t="s">
        <v>139</v>
      </c>
      <c r="AV369" s="16" t="s">
        <v>138</v>
      </c>
      <c r="AW369" s="16" t="s">
        <v>31</v>
      </c>
      <c r="AX369" s="16" t="s">
        <v>77</v>
      </c>
      <c r="AY369" s="238" t="s">
        <v>128</v>
      </c>
    </row>
    <row r="370" spans="1:65" s="14" customFormat="1" ht="11.25">
      <c r="B370" s="206"/>
      <c r="C370" s="207"/>
      <c r="D370" s="189" t="s">
        <v>145</v>
      </c>
      <c r="E370" s="207"/>
      <c r="F370" s="209" t="s">
        <v>269</v>
      </c>
      <c r="G370" s="207"/>
      <c r="H370" s="210">
        <v>20.495000000000001</v>
      </c>
      <c r="I370" s="211"/>
      <c r="J370" s="207"/>
      <c r="K370" s="207"/>
      <c r="L370" s="212"/>
      <c r="M370" s="213"/>
      <c r="N370" s="214"/>
      <c r="O370" s="214"/>
      <c r="P370" s="214"/>
      <c r="Q370" s="214"/>
      <c r="R370" s="214"/>
      <c r="S370" s="214"/>
      <c r="T370" s="215"/>
      <c r="AT370" s="216" t="s">
        <v>145</v>
      </c>
      <c r="AU370" s="216" t="s">
        <v>139</v>
      </c>
      <c r="AV370" s="14" t="s">
        <v>79</v>
      </c>
      <c r="AW370" s="14" t="s">
        <v>4</v>
      </c>
      <c r="AX370" s="14" t="s">
        <v>77</v>
      </c>
      <c r="AY370" s="216" t="s">
        <v>128</v>
      </c>
    </row>
    <row r="371" spans="1:65" s="2" customFormat="1" ht="16.5" customHeight="1">
      <c r="A371" s="37"/>
      <c r="B371" s="38"/>
      <c r="C371" s="176" t="s">
        <v>339</v>
      </c>
      <c r="D371" s="176" t="s">
        <v>133</v>
      </c>
      <c r="E371" s="177" t="s">
        <v>340</v>
      </c>
      <c r="F371" s="178" t="s">
        <v>341</v>
      </c>
      <c r="G371" s="179" t="s">
        <v>136</v>
      </c>
      <c r="H371" s="180">
        <v>20.495000000000001</v>
      </c>
      <c r="I371" s="181"/>
      <c r="J371" s="182">
        <f>ROUND(I371*H371,2)</f>
        <v>0</v>
      </c>
      <c r="K371" s="178" t="s">
        <v>137</v>
      </c>
      <c r="L371" s="42"/>
      <c r="M371" s="183" t="s">
        <v>19</v>
      </c>
      <c r="N371" s="184" t="s">
        <v>40</v>
      </c>
      <c r="O371" s="67"/>
      <c r="P371" s="185">
        <f>O371*H371</f>
        <v>0</v>
      </c>
      <c r="Q371" s="185">
        <v>0</v>
      </c>
      <c r="R371" s="185">
        <f>Q371*H371</f>
        <v>0</v>
      </c>
      <c r="S371" s="185">
        <v>0</v>
      </c>
      <c r="T371" s="186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87" t="s">
        <v>138</v>
      </c>
      <c r="AT371" s="187" t="s">
        <v>133</v>
      </c>
      <c r="AU371" s="187" t="s">
        <v>139</v>
      </c>
      <c r="AY371" s="20" t="s">
        <v>128</v>
      </c>
      <c r="BE371" s="188">
        <f>IF(N371="základní",J371,0)</f>
        <v>0</v>
      </c>
      <c r="BF371" s="188">
        <f>IF(N371="snížená",J371,0)</f>
        <v>0</v>
      </c>
      <c r="BG371" s="188">
        <f>IF(N371="zákl. přenesená",J371,0)</f>
        <v>0</v>
      </c>
      <c r="BH371" s="188">
        <f>IF(N371="sníž. přenesená",J371,0)</f>
        <v>0</v>
      </c>
      <c r="BI371" s="188">
        <f>IF(N371="nulová",J371,0)</f>
        <v>0</v>
      </c>
      <c r="BJ371" s="20" t="s">
        <v>77</v>
      </c>
      <c r="BK371" s="188">
        <f>ROUND(I371*H371,2)</f>
        <v>0</v>
      </c>
      <c r="BL371" s="20" t="s">
        <v>138</v>
      </c>
      <c r="BM371" s="187" t="s">
        <v>342</v>
      </c>
    </row>
    <row r="372" spans="1:65" s="2" customFormat="1" ht="11.25">
      <c r="A372" s="37"/>
      <c r="B372" s="38"/>
      <c r="C372" s="39"/>
      <c r="D372" s="189" t="s">
        <v>141</v>
      </c>
      <c r="E372" s="39"/>
      <c r="F372" s="190" t="s">
        <v>343</v>
      </c>
      <c r="G372" s="39"/>
      <c r="H372" s="39"/>
      <c r="I372" s="191"/>
      <c r="J372" s="39"/>
      <c r="K372" s="39"/>
      <c r="L372" s="42"/>
      <c r="M372" s="192"/>
      <c r="N372" s="193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20" t="s">
        <v>141</v>
      </c>
      <c r="AU372" s="20" t="s">
        <v>139</v>
      </c>
    </row>
    <row r="373" spans="1:65" s="2" customFormat="1" ht="11.25">
      <c r="A373" s="37"/>
      <c r="B373" s="38"/>
      <c r="C373" s="39"/>
      <c r="D373" s="194" t="s">
        <v>143</v>
      </c>
      <c r="E373" s="39"/>
      <c r="F373" s="195" t="s">
        <v>344</v>
      </c>
      <c r="G373" s="39"/>
      <c r="H373" s="39"/>
      <c r="I373" s="191"/>
      <c r="J373" s="39"/>
      <c r="K373" s="39"/>
      <c r="L373" s="42"/>
      <c r="M373" s="192"/>
      <c r="N373" s="193"/>
      <c r="O373" s="67"/>
      <c r="P373" s="67"/>
      <c r="Q373" s="67"/>
      <c r="R373" s="67"/>
      <c r="S373" s="67"/>
      <c r="T373" s="68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20" t="s">
        <v>143</v>
      </c>
      <c r="AU373" s="20" t="s">
        <v>139</v>
      </c>
    </row>
    <row r="374" spans="1:65" s="13" customFormat="1" ht="11.25">
      <c r="B374" s="196"/>
      <c r="C374" s="197"/>
      <c r="D374" s="189" t="s">
        <v>145</v>
      </c>
      <c r="E374" s="198" t="s">
        <v>19</v>
      </c>
      <c r="F374" s="199" t="s">
        <v>236</v>
      </c>
      <c r="G374" s="197"/>
      <c r="H374" s="198" t="s">
        <v>19</v>
      </c>
      <c r="I374" s="200"/>
      <c r="J374" s="197"/>
      <c r="K374" s="197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145</v>
      </c>
      <c r="AU374" s="205" t="s">
        <v>139</v>
      </c>
      <c r="AV374" s="13" t="s">
        <v>77</v>
      </c>
      <c r="AW374" s="13" t="s">
        <v>31</v>
      </c>
      <c r="AX374" s="13" t="s">
        <v>69</v>
      </c>
      <c r="AY374" s="205" t="s">
        <v>128</v>
      </c>
    </row>
    <row r="375" spans="1:65" s="13" customFormat="1" ht="11.25">
      <c r="B375" s="196"/>
      <c r="C375" s="197"/>
      <c r="D375" s="189" t="s">
        <v>145</v>
      </c>
      <c r="E375" s="198" t="s">
        <v>19</v>
      </c>
      <c r="F375" s="199" t="s">
        <v>149</v>
      </c>
      <c r="G375" s="197"/>
      <c r="H375" s="198" t="s">
        <v>19</v>
      </c>
      <c r="I375" s="200"/>
      <c r="J375" s="197"/>
      <c r="K375" s="197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145</v>
      </c>
      <c r="AU375" s="205" t="s">
        <v>139</v>
      </c>
      <c r="AV375" s="13" t="s">
        <v>77</v>
      </c>
      <c r="AW375" s="13" t="s">
        <v>31</v>
      </c>
      <c r="AX375" s="13" t="s">
        <v>69</v>
      </c>
      <c r="AY375" s="205" t="s">
        <v>128</v>
      </c>
    </row>
    <row r="376" spans="1:65" s="14" customFormat="1" ht="11.25">
      <c r="B376" s="206"/>
      <c r="C376" s="207"/>
      <c r="D376" s="189" t="s">
        <v>145</v>
      </c>
      <c r="E376" s="208" t="s">
        <v>19</v>
      </c>
      <c r="F376" s="209" t="s">
        <v>150</v>
      </c>
      <c r="G376" s="207"/>
      <c r="H376" s="210">
        <v>9.2159999999999993</v>
      </c>
      <c r="I376" s="211"/>
      <c r="J376" s="207"/>
      <c r="K376" s="207"/>
      <c r="L376" s="212"/>
      <c r="M376" s="213"/>
      <c r="N376" s="214"/>
      <c r="O376" s="214"/>
      <c r="P376" s="214"/>
      <c r="Q376" s="214"/>
      <c r="R376" s="214"/>
      <c r="S376" s="214"/>
      <c r="T376" s="215"/>
      <c r="AT376" s="216" t="s">
        <v>145</v>
      </c>
      <c r="AU376" s="216" t="s">
        <v>139</v>
      </c>
      <c r="AV376" s="14" t="s">
        <v>79</v>
      </c>
      <c r="AW376" s="14" t="s">
        <v>31</v>
      </c>
      <c r="AX376" s="14" t="s">
        <v>69</v>
      </c>
      <c r="AY376" s="216" t="s">
        <v>128</v>
      </c>
    </row>
    <row r="377" spans="1:65" s="14" customFormat="1" ht="11.25">
      <c r="B377" s="206"/>
      <c r="C377" s="207"/>
      <c r="D377" s="189" t="s">
        <v>145</v>
      </c>
      <c r="E377" s="208" t="s">
        <v>19</v>
      </c>
      <c r="F377" s="209" t="s">
        <v>151</v>
      </c>
      <c r="G377" s="207"/>
      <c r="H377" s="210">
        <v>1.3440000000000001</v>
      </c>
      <c r="I377" s="211"/>
      <c r="J377" s="207"/>
      <c r="K377" s="207"/>
      <c r="L377" s="212"/>
      <c r="M377" s="213"/>
      <c r="N377" s="214"/>
      <c r="O377" s="214"/>
      <c r="P377" s="214"/>
      <c r="Q377" s="214"/>
      <c r="R377" s="214"/>
      <c r="S377" s="214"/>
      <c r="T377" s="215"/>
      <c r="AT377" s="216" t="s">
        <v>145</v>
      </c>
      <c r="AU377" s="216" t="s">
        <v>139</v>
      </c>
      <c r="AV377" s="14" t="s">
        <v>79</v>
      </c>
      <c r="AW377" s="14" t="s">
        <v>31</v>
      </c>
      <c r="AX377" s="14" t="s">
        <v>69</v>
      </c>
      <c r="AY377" s="216" t="s">
        <v>128</v>
      </c>
    </row>
    <row r="378" spans="1:65" s="14" customFormat="1" ht="11.25">
      <c r="B378" s="206"/>
      <c r="C378" s="207"/>
      <c r="D378" s="189" t="s">
        <v>145</v>
      </c>
      <c r="E378" s="208" t="s">
        <v>19</v>
      </c>
      <c r="F378" s="209" t="s">
        <v>152</v>
      </c>
      <c r="G378" s="207"/>
      <c r="H378" s="210">
        <v>2.8319999999999999</v>
      </c>
      <c r="I378" s="211"/>
      <c r="J378" s="207"/>
      <c r="K378" s="207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145</v>
      </c>
      <c r="AU378" s="216" t="s">
        <v>139</v>
      </c>
      <c r="AV378" s="14" t="s">
        <v>79</v>
      </c>
      <c r="AW378" s="14" t="s">
        <v>31</v>
      </c>
      <c r="AX378" s="14" t="s">
        <v>69</v>
      </c>
      <c r="AY378" s="216" t="s">
        <v>128</v>
      </c>
    </row>
    <row r="379" spans="1:65" s="15" customFormat="1" ht="11.25">
      <c r="B379" s="217"/>
      <c r="C379" s="218"/>
      <c r="D379" s="189" t="s">
        <v>145</v>
      </c>
      <c r="E379" s="219" t="s">
        <v>19</v>
      </c>
      <c r="F379" s="220" t="s">
        <v>148</v>
      </c>
      <c r="G379" s="218"/>
      <c r="H379" s="221">
        <v>13.391999999999999</v>
      </c>
      <c r="I379" s="222"/>
      <c r="J379" s="218"/>
      <c r="K379" s="218"/>
      <c r="L379" s="223"/>
      <c r="M379" s="224"/>
      <c r="N379" s="225"/>
      <c r="O379" s="225"/>
      <c r="P379" s="225"/>
      <c r="Q379" s="225"/>
      <c r="R379" s="225"/>
      <c r="S379" s="225"/>
      <c r="T379" s="226"/>
      <c r="AT379" s="227" t="s">
        <v>145</v>
      </c>
      <c r="AU379" s="227" t="s">
        <v>139</v>
      </c>
      <c r="AV379" s="15" t="s">
        <v>139</v>
      </c>
      <c r="AW379" s="15" t="s">
        <v>31</v>
      </c>
      <c r="AX379" s="15" t="s">
        <v>69</v>
      </c>
      <c r="AY379" s="227" t="s">
        <v>128</v>
      </c>
    </row>
    <row r="380" spans="1:65" s="13" customFormat="1" ht="11.25">
      <c r="B380" s="196"/>
      <c r="C380" s="197"/>
      <c r="D380" s="189" t="s">
        <v>145</v>
      </c>
      <c r="E380" s="198" t="s">
        <v>19</v>
      </c>
      <c r="F380" s="199" t="s">
        <v>259</v>
      </c>
      <c r="G380" s="197"/>
      <c r="H380" s="198" t="s">
        <v>19</v>
      </c>
      <c r="I380" s="200"/>
      <c r="J380" s="197"/>
      <c r="K380" s="197"/>
      <c r="L380" s="201"/>
      <c r="M380" s="202"/>
      <c r="N380" s="203"/>
      <c r="O380" s="203"/>
      <c r="P380" s="203"/>
      <c r="Q380" s="203"/>
      <c r="R380" s="203"/>
      <c r="S380" s="203"/>
      <c r="T380" s="204"/>
      <c r="AT380" s="205" t="s">
        <v>145</v>
      </c>
      <c r="AU380" s="205" t="s">
        <v>139</v>
      </c>
      <c r="AV380" s="13" t="s">
        <v>77</v>
      </c>
      <c r="AW380" s="13" t="s">
        <v>31</v>
      </c>
      <c r="AX380" s="13" t="s">
        <v>69</v>
      </c>
      <c r="AY380" s="205" t="s">
        <v>128</v>
      </c>
    </row>
    <row r="381" spans="1:65" s="14" customFormat="1" ht="11.25">
      <c r="B381" s="206"/>
      <c r="C381" s="207"/>
      <c r="D381" s="189" t="s">
        <v>145</v>
      </c>
      <c r="E381" s="208" t="s">
        <v>19</v>
      </c>
      <c r="F381" s="209" t="s">
        <v>260</v>
      </c>
      <c r="G381" s="207"/>
      <c r="H381" s="210">
        <v>3.6480000000000001</v>
      </c>
      <c r="I381" s="211"/>
      <c r="J381" s="207"/>
      <c r="K381" s="207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145</v>
      </c>
      <c r="AU381" s="216" t="s">
        <v>139</v>
      </c>
      <c r="AV381" s="14" t="s">
        <v>79</v>
      </c>
      <c r="AW381" s="14" t="s">
        <v>31</v>
      </c>
      <c r="AX381" s="14" t="s">
        <v>69</v>
      </c>
      <c r="AY381" s="216" t="s">
        <v>128</v>
      </c>
    </row>
    <row r="382" spans="1:65" s="14" customFormat="1" ht="11.25">
      <c r="B382" s="206"/>
      <c r="C382" s="207"/>
      <c r="D382" s="189" t="s">
        <v>145</v>
      </c>
      <c r="E382" s="208" t="s">
        <v>19</v>
      </c>
      <c r="F382" s="209" t="s">
        <v>261</v>
      </c>
      <c r="G382" s="207"/>
      <c r="H382" s="210">
        <v>0.53200000000000003</v>
      </c>
      <c r="I382" s="211"/>
      <c r="J382" s="207"/>
      <c r="K382" s="207"/>
      <c r="L382" s="212"/>
      <c r="M382" s="213"/>
      <c r="N382" s="214"/>
      <c r="O382" s="214"/>
      <c r="P382" s="214"/>
      <c r="Q382" s="214"/>
      <c r="R382" s="214"/>
      <c r="S382" s="214"/>
      <c r="T382" s="215"/>
      <c r="AT382" s="216" t="s">
        <v>145</v>
      </c>
      <c r="AU382" s="216" t="s">
        <v>139</v>
      </c>
      <c r="AV382" s="14" t="s">
        <v>79</v>
      </c>
      <c r="AW382" s="14" t="s">
        <v>31</v>
      </c>
      <c r="AX382" s="14" t="s">
        <v>69</v>
      </c>
      <c r="AY382" s="216" t="s">
        <v>128</v>
      </c>
    </row>
    <row r="383" spans="1:65" s="14" customFormat="1" ht="11.25">
      <c r="B383" s="206"/>
      <c r="C383" s="207"/>
      <c r="D383" s="189" t="s">
        <v>145</v>
      </c>
      <c r="E383" s="208" t="s">
        <v>19</v>
      </c>
      <c r="F383" s="209" t="s">
        <v>262</v>
      </c>
      <c r="G383" s="207"/>
      <c r="H383" s="210">
        <v>1.9470000000000001</v>
      </c>
      <c r="I383" s="211"/>
      <c r="J383" s="207"/>
      <c r="K383" s="207"/>
      <c r="L383" s="212"/>
      <c r="M383" s="213"/>
      <c r="N383" s="214"/>
      <c r="O383" s="214"/>
      <c r="P383" s="214"/>
      <c r="Q383" s="214"/>
      <c r="R383" s="214"/>
      <c r="S383" s="214"/>
      <c r="T383" s="215"/>
      <c r="AT383" s="216" t="s">
        <v>145</v>
      </c>
      <c r="AU383" s="216" t="s">
        <v>139</v>
      </c>
      <c r="AV383" s="14" t="s">
        <v>79</v>
      </c>
      <c r="AW383" s="14" t="s">
        <v>31</v>
      </c>
      <c r="AX383" s="14" t="s">
        <v>69</v>
      </c>
      <c r="AY383" s="216" t="s">
        <v>128</v>
      </c>
    </row>
    <row r="384" spans="1:65" s="15" customFormat="1" ht="11.25">
      <c r="B384" s="217"/>
      <c r="C384" s="218"/>
      <c r="D384" s="189" t="s">
        <v>145</v>
      </c>
      <c r="E384" s="219" t="s">
        <v>19</v>
      </c>
      <c r="F384" s="220" t="s">
        <v>148</v>
      </c>
      <c r="G384" s="218"/>
      <c r="H384" s="221">
        <v>6.1269999999999998</v>
      </c>
      <c r="I384" s="222"/>
      <c r="J384" s="218"/>
      <c r="K384" s="218"/>
      <c r="L384" s="223"/>
      <c r="M384" s="224"/>
      <c r="N384" s="225"/>
      <c r="O384" s="225"/>
      <c r="P384" s="225"/>
      <c r="Q384" s="225"/>
      <c r="R384" s="225"/>
      <c r="S384" s="225"/>
      <c r="T384" s="226"/>
      <c r="AT384" s="227" t="s">
        <v>145</v>
      </c>
      <c r="AU384" s="227" t="s">
        <v>139</v>
      </c>
      <c r="AV384" s="15" t="s">
        <v>139</v>
      </c>
      <c r="AW384" s="15" t="s">
        <v>31</v>
      </c>
      <c r="AX384" s="15" t="s">
        <v>69</v>
      </c>
      <c r="AY384" s="227" t="s">
        <v>128</v>
      </c>
    </row>
    <row r="385" spans="1:65" s="16" customFormat="1" ht="11.25">
      <c r="B385" s="228"/>
      <c r="C385" s="229"/>
      <c r="D385" s="189" t="s">
        <v>145</v>
      </c>
      <c r="E385" s="230" t="s">
        <v>19</v>
      </c>
      <c r="F385" s="231" t="s">
        <v>153</v>
      </c>
      <c r="G385" s="229"/>
      <c r="H385" s="232">
        <v>19.518999999999998</v>
      </c>
      <c r="I385" s="233"/>
      <c r="J385" s="229"/>
      <c r="K385" s="229"/>
      <c r="L385" s="234"/>
      <c r="M385" s="235"/>
      <c r="N385" s="236"/>
      <c r="O385" s="236"/>
      <c r="P385" s="236"/>
      <c r="Q385" s="236"/>
      <c r="R385" s="236"/>
      <c r="S385" s="236"/>
      <c r="T385" s="237"/>
      <c r="AT385" s="238" t="s">
        <v>145</v>
      </c>
      <c r="AU385" s="238" t="s">
        <v>139</v>
      </c>
      <c r="AV385" s="16" t="s">
        <v>138</v>
      </c>
      <c r="AW385" s="16" t="s">
        <v>31</v>
      </c>
      <c r="AX385" s="16" t="s">
        <v>77</v>
      </c>
      <c r="AY385" s="238" t="s">
        <v>128</v>
      </c>
    </row>
    <row r="386" spans="1:65" s="14" customFormat="1" ht="11.25">
      <c r="B386" s="206"/>
      <c r="C386" s="207"/>
      <c r="D386" s="189" t="s">
        <v>145</v>
      </c>
      <c r="E386" s="207"/>
      <c r="F386" s="209" t="s">
        <v>269</v>
      </c>
      <c r="G386" s="207"/>
      <c r="H386" s="210">
        <v>20.495000000000001</v>
      </c>
      <c r="I386" s="211"/>
      <c r="J386" s="207"/>
      <c r="K386" s="207"/>
      <c r="L386" s="212"/>
      <c r="M386" s="213"/>
      <c r="N386" s="214"/>
      <c r="O386" s="214"/>
      <c r="P386" s="214"/>
      <c r="Q386" s="214"/>
      <c r="R386" s="214"/>
      <c r="S386" s="214"/>
      <c r="T386" s="215"/>
      <c r="AT386" s="216" t="s">
        <v>145</v>
      </c>
      <c r="AU386" s="216" t="s">
        <v>139</v>
      </c>
      <c r="AV386" s="14" t="s">
        <v>79</v>
      </c>
      <c r="AW386" s="14" t="s">
        <v>4</v>
      </c>
      <c r="AX386" s="14" t="s">
        <v>77</v>
      </c>
      <c r="AY386" s="216" t="s">
        <v>128</v>
      </c>
    </row>
    <row r="387" spans="1:65" s="2" customFormat="1" ht="16.5" customHeight="1">
      <c r="A387" s="37"/>
      <c r="B387" s="38"/>
      <c r="C387" s="176" t="s">
        <v>345</v>
      </c>
      <c r="D387" s="176" t="s">
        <v>133</v>
      </c>
      <c r="E387" s="177" t="s">
        <v>346</v>
      </c>
      <c r="F387" s="178" t="s">
        <v>347</v>
      </c>
      <c r="G387" s="179" t="s">
        <v>136</v>
      </c>
      <c r="H387" s="180">
        <v>14.061999999999999</v>
      </c>
      <c r="I387" s="181"/>
      <c r="J387" s="182">
        <f>ROUND(I387*H387,2)</f>
        <v>0</v>
      </c>
      <c r="K387" s="178" t="s">
        <v>137</v>
      </c>
      <c r="L387" s="42"/>
      <c r="M387" s="183" t="s">
        <v>19</v>
      </c>
      <c r="N387" s="184" t="s">
        <v>40</v>
      </c>
      <c r="O387" s="67"/>
      <c r="P387" s="185">
        <f>O387*H387</f>
        <v>0</v>
      </c>
      <c r="Q387" s="185">
        <v>6.1500000000000001E-3</v>
      </c>
      <c r="R387" s="185">
        <f>Q387*H387</f>
        <v>8.6481299999999997E-2</v>
      </c>
      <c r="S387" s="185">
        <v>0</v>
      </c>
      <c r="T387" s="186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87" t="s">
        <v>138</v>
      </c>
      <c r="AT387" s="187" t="s">
        <v>133</v>
      </c>
      <c r="AU387" s="187" t="s">
        <v>139</v>
      </c>
      <c r="AY387" s="20" t="s">
        <v>128</v>
      </c>
      <c r="BE387" s="188">
        <f>IF(N387="základní",J387,0)</f>
        <v>0</v>
      </c>
      <c r="BF387" s="188">
        <f>IF(N387="snížená",J387,0)</f>
        <v>0</v>
      </c>
      <c r="BG387" s="188">
        <f>IF(N387="zákl. přenesená",J387,0)</f>
        <v>0</v>
      </c>
      <c r="BH387" s="188">
        <f>IF(N387="sníž. přenesená",J387,0)</f>
        <v>0</v>
      </c>
      <c r="BI387" s="188">
        <f>IF(N387="nulová",J387,0)</f>
        <v>0</v>
      </c>
      <c r="BJ387" s="20" t="s">
        <v>77</v>
      </c>
      <c r="BK387" s="188">
        <f>ROUND(I387*H387,2)</f>
        <v>0</v>
      </c>
      <c r="BL387" s="20" t="s">
        <v>138</v>
      </c>
      <c r="BM387" s="187" t="s">
        <v>348</v>
      </c>
    </row>
    <row r="388" spans="1:65" s="2" customFormat="1" ht="11.25">
      <c r="A388" s="37"/>
      <c r="B388" s="38"/>
      <c r="C388" s="39"/>
      <c r="D388" s="189" t="s">
        <v>141</v>
      </c>
      <c r="E388" s="39"/>
      <c r="F388" s="190" t="s">
        <v>349</v>
      </c>
      <c r="G388" s="39"/>
      <c r="H388" s="39"/>
      <c r="I388" s="191"/>
      <c r="J388" s="39"/>
      <c r="K388" s="39"/>
      <c r="L388" s="42"/>
      <c r="M388" s="192"/>
      <c r="N388" s="193"/>
      <c r="O388" s="67"/>
      <c r="P388" s="67"/>
      <c r="Q388" s="67"/>
      <c r="R388" s="67"/>
      <c r="S388" s="67"/>
      <c r="T388" s="68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20" t="s">
        <v>141</v>
      </c>
      <c r="AU388" s="20" t="s">
        <v>139</v>
      </c>
    </row>
    <row r="389" spans="1:65" s="2" customFormat="1" ht="11.25">
      <c r="A389" s="37"/>
      <c r="B389" s="38"/>
      <c r="C389" s="39"/>
      <c r="D389" s="194" t="s">
        <v>143</v>
      </c>
      <c r="E389" s="39"/>
      <c r="F389" s="195" t="s">
        <v>350</v>
      </c>
      <c r="G389" s="39"/>
      <c r="H389" s="39"/>
      <c r="I389" s="191"/>
      <c r="J389" s="39"/>
      <c r="K389" s="39"/>
      <c r="L389" s="42"/>
      <c r="M389" s="192"/>
      <c r="N389" s="193"/>
      <c r="O389" s="67"/>
      <c r="P389" s="67"/>
      <c r="Q389" s="67"/>
      <c r="R389" s="67"/>
      <c r="S389" s="67"/>
      <c r="T389" s="68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20" t="s">
        <v>143</v>
      </c>
      <c r="AU389" s="20" t="s">
        <v>139</v>
      </c>
    </row>
    <row r="390" spans="1:65" s="13" customFormat="1" ht="11.25">
      <c r="B390" s="196"/>
      <c r="C390" s="197"/>
      <c r="D390" s="189" t="s">
        <v>145</v>
      </c>
      <c r="E390" s="198" t="s">
        <v>19</v>
      </c>
      <c r="F390" s="199" t="s">
        <v>236</v>
      </c>
      <c r="G390" s="197"/>
      <c r="H390" s="198" t="s">
        <v>19</v>
      </c>
      <c r="I390" s="200"/>
      <c r="J390" s="197"/>
      <c r="K390" s="197"/>
      <c r="L390" s="201"/>
      <c r="M390" s="202"/>
      <c r="N390" s="203"/>
      <c r="O390" s="203"/>
      <c r="P390" s="203"/>
      <c r="Q390" s="203"/>
      <c r="R390" s="203"/>
      <c r="S390" s="203"/>
      <c r="T390" s="204"/>
      <c r="AT390" s="205" t="s">
        <v>145</v>
      </c>
      <c r="AU390" s="205" t="s">
        <v>139</v>
      </c>
      <c r="AV390" s="13" t="s">
        <v>77</v>
      </c>
      <c r="AW390" s="13" t="s">
        <v>31</v>
      </c>
      <c r="AX390" s="13" t="s">
        <v>69</v>
      </c>
      <c r="AY390" s="205" t="s">
        <v>128</v>
      </c>
    </row>
    <row r="391" spans="1:65" s="13" customFormat="1" ht="11.25">
      <c r="B391" s="196"/>
      <c r="C391" s="197"/>
      <c r="D391" s="189" t="s">
        <v>145</v>
      </c>
      <c r="E391" s="198" t="s">
        <v>19</v>
      </c>
      <c r="F391" s="199" t="s">
        <v>149</v>
      </c>
      <c r="G391" s="197"/>
      <c r="H391" s="198" t="s">
        <v>19</v>
      </c>
      <c r="I391" s="200"/>
      <c r="J391" s="197"/>
      <c r="K391" s="197"/>
      <c r="L391" s="201"/>
      <c r="M391" s="202"/>
      <c r="N391" s="203"/>
      <c r="O391" s="203"/>
      <c r="P391" s="203"/>
      <c r="Q391" s="203"/>
      <c r="R391" s="203"/>
      <c r="S391" s="203"/>
      <c r="T391" s="204"/>
      <c r="AT391" s="205" t="s">
        <v>145</v>
      </c>
      <c r="AU391" s="205" t="s">
        <v>139</v>
      </c>
      <c r="AV391" s="13" t="s">
        <v>77</v>
      </c>
      <c r="AW391" s="13" t="s">
        <v>31</v>
      </c>
      <c r="AX391" s="13" t="s">
        <v>69</v>
      </c>
      <c r="AY391" s="205" t="s">
        <v>128</v>
      </c>
    </row>
    <row r="392" spans="1:65" s="14" customFormat="1" ht="11.25">
      <c r="B392" s="206"/>
      <c r="C392" s="207"/>
      <c r="D392" s="189" t="s">
        <v>145</v>
      </c>
      <c r="E392" s="208" t="s">
        <v>19</v>
      </c>
      <c r="F392" s="209" t="s">
        <v>150</v>
      </c>
      <c r="G392" s="207"/>
      <c r="H392" s="210">
        <v>9.2159999999999993</v>
      </c>
      <c r="I392" s="211"/>
      <c r="J392" s="207"/>
      <c r="K392" s="207"/>
      <c r="L392" s="212"/>
      <c r="M392" s="213"/>
      <c r="N392" s="214"/>
      <c r="O392" s="214"/>
      <c r="P392" s="214"/>
      <c r="Q392" s="214"/>
      <c r="R392" s="214"/>
      <c r="S392" s="214"/>
      <c r="T392" s="215"/>
      <c r="AT392" s="216" t="s">
        <v>145</v>
      </c>
      <c r="AU392" s="216" t="s">
        <v>139</v>
      </c>
      <c r="AV392" s="14" t="s">
        <v>79</v>
      </c>
      <c r="AW392" s="14" t="s">
        <v>31</v>
      </c>
      <c r="AX392" s="14" t="s">
        <v>69</v>
      </c>
      <c r="AY392" s="216" t="s">
        <v>128</v>
      </c>
    </row>
    <row r="393" spans="1:65" s="14" customFormat="1" ht="11.25">
      <c r="B393" s="206"/>
      <c r="C393" s="207"/>
      <c r="D393" s="189" t="s">
        <v>145</v>
      </c>
      <c r="E393" s="208" t="s">
        <v>19</v>
      </c>
      <c r="F393" s="209" t="s">
        <v>151</v>
      </c>
      <c r="G393" s="207"/>
      <c r="H393" s="210">
        <v>1.3440000000000001</v>
      </c>
      <c r="I393" s="211"/>
      <c r="J393" s="207"/>
      <c r="K393" s="207"/>
      <c r="L393" s="212"/>
      <c r="M393" s="213"/>
      <c r="N393" s="214"/>
      <c r="O393" s="214"/>
      <c r="P393" s="214"/>
      <c r="Q393" s="214"/>
      <c r="R393" s="214"/>
      <c r="S393" s="214"/>
      <c r="T393" s="215"/>
      <c r="AT393" s="216" t="s">
        <v>145</v>
      </c>
      <c r="AU393" s="216" t="s">
        <v>139</v>
      </c>
      <c r="AV393" s="14" t="s">
        <v>79</v>
      </c>
      <c r="AW393" s="14" t="s">
        <v>31</v>
      </c>
      <c r="AX393" s="14" t="s">
        <v>69</v>
      </c>
      <c r="AY393" s="216" t="s">
        <v>128</v>
      </c>
    </row>
    <row r="394" spans="1:65" s="14" customFormat="1" ht="11.25">
      <c r="B394" s="206"/>
      <c r="C394" s="207"/>
      <c r="D394" s="189" t="s">
        <v>145</v>
      </c>
      <c r="E394" s="208" t="s">
        <v>19</v>
      </c>
      <c r="F394" s="209" t="s">
        <v>152</v>
      </c>
      <c r="G394" s="207"/>
      <c r="H394" s="210">
        <v>2.8319999999999999</v>
      </c>
      <c r="I394" s="211"/>
      <c r="J394" s="207"/>
      <c r="K394" s="207"/>
      <c r="L394" s="212"/>
      <c r="M394" s="213"/>
      <c r="N394" s="214"/>
      <c r="O394" s="214"/>
      <c r="P394" s="214"/>
      <c r="Q394" s="214"/>
      <c r="R394" s="214"/>
      <c r="S394" s="214"/>
      <c r="T394" s="215"/>
      <c r="AT394" s="216" t="s">
        <v>145</v>
      </c>
      <c r="AU394" s="216" t="s">
        <v>139</v>
      </c>
      <c r="AV394" s="14" t="s">
        <v>79</v>
      </c>
      <c r="AW394" s="14" t="s">
        <v>31</v>
      </c>
      <c r="AX394" s="14" t="s">
        <v>69</v>
      </c>
      <c r="AY394" s="216" t="s">
        <v>128</v>
      </c>
    </row>
    <row r="395" spans="1:65" s="15" customFormat="1" ht="11.25">
      <c r="B395" s="217"/>
      <c r="C395" s="218"/>
      <c r="D395" s="189" t="s">
        <v>145</v>
      </c>
      <c r="E395" s="219" t="s">
        <v>19</v>
      </c>
      <c r="F395" s="220" t="s">
        <v>148</v>
      </c>
      <c r="G395" s="218"/>
      <c r="H395" s="221">
        <v>13.391999999999999</v>
      </c>
      <c r="I395" s="222"/>
      <c r="J395" s="218"/>
      <c r="K395" s="218"/>
      <c r="L395" s="223"/>
      <c r="M395" s="224"/>
      <c r="N395" s="225"/>
      <c r="O395" s="225"/>
      <c r="P395" s="225"/>
      <c r="Q395" s="225"/>
      <c r="R395" s="225"/>
      <c r="S395" s="225"/>
      <c r="T395" s="226"/>
      <c r="AT395" s="227" t="s">
        <v>145</v>
      </c>
      <c r="AU395" s="227" t="s">
        <v>139</v>
      </c>
      <c r="AV395" s="15" t="s">
        <v>139</v>
      </c>
      <c r="AW395" s="15" t="s">
        <v>31</v>
      </c>
      <c r="AX395" s="15" t="s">
        <v>69</v>
      </c>
      <c r="AY395" s="227" t="s">
        <v>128</v>
      </c>
    </row>
    <row r="396" spans="1:65" s="16" customFormat="1" ht="11.25">
      <c r="B396" s="228"/>
      <c r="C396" s="229"/>
      <c r="D396" s="189" t="s">
        <v>145</v>
      </c>
      <c r="E396" s="230" t="s">
        <v>19</v>
      </c>
      <c r="F396" s="231" t="s">
        <v>153</v>
      </c>
      <c r="G396" s="229"/>
      <c r="H396" s="232">
        <v>13.391999999999999</v>
      </c>
      <c r="I396" s="233"/>
      <c r="J396" s="229"/>
      <c r="K396" s="229"/>
      <c r="L396" s="234"/>
      <c r="M396" s="235"/>
      <c r="N396" s="236"/>
      <c r="O396" s="236"/>
      <c r="P396" s="236"/>
      <c r="Q396" s="236"/>
      <c r="R396" s="236"/>
      <c r="S396" s="236"/>
      <c r="T396" s="237"/>
      <c r="AT396" s="238" t="s">
        <v>145</v>
      </c>
      <c r="AU396" s="238" t="s">
        <v>139</v>
      </c>
      <c r="AV396" s="16" t="s">
        <v>138</v>
      </c>
      <c r="AW396" s="16" t="s">
        <v>31</v>
      </c>
      <c r="AX396" s="16" t="s">
        <v>77</v>
      </c>
      <c r="AY396" s="238" t="s">
        <v>128</v>
      </c>
    </row>
    <row r="397" spans="1:65" s="14" customFormat="1" ht="11.25">
      <c r="B397" s="206"/>
      <c r="C397" s="207"/>
      <c r="D397" s="189" t="s">
        <v>145</v>
      </c>
      <c r="E397" s="207"/>
      <c r="F397" s="209" t="s">
        <v>252</v>
      </c>
      <c r="G397" s="207"/>
      <c r="H397" s="210">
        <v>14.061999999999999</v>
      </c>
      <c r="I397" s="211"/>
      <c r="J397" s="207"/>
      <c r="K397" s="207"/>
      <c r="L397" s="212"/>
      <c r="M397" s="213"/>
      <c r="N397" s="214"/>
      <c r="O397" s="214"/>
      <c r="P397" s="214"/>
      <c r="Q397" s="214"/>
      <c r="R397" s="214"/>
      <c r="S397" s="214"/>
      <c r="T397" s="215"/>
      <c r="AT397" s="216" t="s">
        <v>145</v>
      </c>
      <c r="AU397" s="216" t="s">
        <v>139</v>
      </c>
      <c r="AV397" s="14" t="s">
        <v>79</v>
      </c>
      <c r="AW397" s="14" t="s">
        <v>4</v>
      </c>
      <c r="AX397" s="14" t="s">
        <v>77</v>
      </c>
      <c r="AY397" s="216" t="s">
        <v>128</v>
      </c>
    </row>
    <row r="398" spans="1:65" s="2" customFormat="1" ht="16.5" customHeight="1">
      <c r="A398" s="37"/>
      <c r="B398" s="38"/>
      <c r="C398" s="176" t="s">
        <v>351</v>
      </c>
      <c r="D398" s="176" t="s">
        <v>133</v>
      </c>
      <c r="E398" s="177" t="s">
        <v>352</v>
      </c>
      <c r="F398" s="178" t="s">
        <v>353</v>
      </c>
      <c r="G398" s="179" t="s">
        <v>136</v>
      </c>
      <c r="H398" s="180">
        <v>6.4329999999999998</v>
      </c>
      <c r="I398" s="181"/>
      <c r="J398" s="182">
        <f>ROUND(I398*H398,2)</f>
        <v>0</v>
      </c>
      <c r="K398" s="178" t="s">
        <v>137</v>
      </c>
      <c r="L398" s="42"/>
      <c r="M398" s="183" t="s">
        <v>19</v>
      </c>
      <c r="N398" s="184" t="s">
        <v>40</v>
      </c>
      <c r="O398" s="67"/>
      <c r="P398" s="185">
        <f>O398*H398</f>
        <v>0</v>
      </c>
      <c r="Q398" s="185">
        <v>6.4000000000000003E-3</v>
      </c>
      <c r="R398" s="185">
        <f>Q398*H398</f>
        <v>4.1171199999999998E-2</v>
      </c>
      <c r="S398" s="185">
        <v>0</v>
      </c>
      <c r="T398" s="186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87" t="s">
        <v>138</v>
      </c>
      <c r="AT398" s="187" t="s">
        <v>133</v>
      </c>
      <c r="AU398" s="187" t="s">
        <v>139</v>
      </c>
      <c r="AY398" s="20" t="s">
        <v>128</v>
      </c>
      <c r="BE398" s="188">
        <f>IF(N398="základní",J398,0)</f>
        <v>0</v>
      </c>
      <c r="BF398" s="188">
        <f>IF(N398="snížená",J398,0)</f>
        <v>0</v>
      </c>
      <c r="BG398" s="188">
        <f>IF(N398="zákl. přenesená",J398,0)</f>
        <v>0</v>
      </c>
      <c r="BH398" s="188">
        <f>IF(N398="sníž. přenesená",J398,0)</f>
        <v>0</v>
      </c>
      <c r="BI398" s="188">
        <f>IF(N398="nulová",J398,0)</f>
        <v>0</v>
      </c>
      <c r="BJ398" s="20" t="s">
        <v>77</v>
      </c>
      <c r="BK398" s="188">
        <f>ROUND(I398*H398,2)</f>
        <v>0</v>
      </c>
      <c r="BL398" s="20" t="s">
        <v>138</v>
      </c>
      <c r="BM398" s="187" t="s">
        <v>354</v>
      </c>
    </row>
    <row r="399" spans="1:65" s="2" customFormat="1" ht="11.25">
      <c r="A399" s="37"/>
      <c r="B399" s="38"/>
      <c r="C399" s="39"/>
      <c r="D399" s="189" t="s">
        <v>141</v>
      </c>
      <c r="E399" s="39"/>
      <c r="F399" s="190" t="s">
        <v>355</v>
      </c>
      <c r="G399" s="39"/>
      <c r="H399" s="39"/>
      <c r="I399" s="191"/>
      <c r="J399" s="39"/>
      <c r="K399" s="39"/>
      <c r="L399" s="42"/>
      <c r="M399" s="192"/>
      <c r="N399" s="193"/>
      <c r="O399" s="67"/>
      <c r="P399" s="67"/>
      <c r="Q399" s="67"/>
      <c r="R399" s="67"/>
      <c r="S399" s="67"/>
      <c r="T399" s="68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20" t="s">
        <v>141</v>
      </c>
      <c r="AU399" s="20" t="s">
        <v>139</v>
      </c>
    </row>
    <row r="400" spans="1:65" s="2" customFormat="1" ht="11.25">
      <c r="A400" s="37"/>
      <c r="B400" s="38"/>
      <c r="C400" s="39"/>
      <c r="D400" s="194" t="s">
        <v>143</v>
      </c>
      <c r="E400" s="39"/>
      <c r="F400" s="195" t="s">
        <v>356</v>
      </c>
      <c r="G400" s="39"/>
      <c r="H400" s="39"/>
      <c r="I400" s="191"/>
      <c r="J400" s="39"/>
      <c r="K400" s="39"/>
      <c r="L400" s="42"/>
      <c r="M400" s="192"/>
      <c r="N400" s="193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20" t="s">
        <v>143</v>
      </c>
      <c r="AU400" s="20" t="s">
        <v>139</v>
      </c>
    </row>
    <row r="401" spans="1:65" s="13" customFormat="1" ht="11.25">
      <c r="B401" s="196"/>
      <c r="C401" s="197"/>
      <c r="D401" s="189" t="s">
        <v>145</v>
      </c>
      <c r="E401" s="198" t="s">
        <v>19</v>
      </c>
      <c r="F401" s="199" t="s">
        <v>236</v>
      </c>
      <c r="G401" s="197"/>
      <c r="H401" s="198" t="s">
        <v>19</v>
      </c>
      <c r="I401" s="200"/>
      <c r="J401" s="197"/>
      <c r="K401" s="197"/>
      <c r="L401" s="201"/>
      <c r="M401" s="202"/>
      <c r="N401" s="203"/>
      <c r="O401" s="203"/>
      <c r="P401" s="203"/>
      <c r="Q401" s="203"/>
      <c r="R401" s="203"/>
      <c r="S401" s="203"/>
      <c r="T401" s="204"/>
      <c r="AT401" s="205" t="s">
        <v>145</v>
      </c>
      <c r="AU401" s="205" t="s">
        <v>139</v>
      </c>
      <c r="AV401" s="13" t="s">
        <v>77</v>
      </c>
      <c r="AW401" s="13" t="s">
        <v>31</v>
      </c>
      <c r="AX401" s="13" t="s">
        <v>69</v>
      </c>
      <c r="AY401" s="205" t="s">
        <v>128</v>
      </c>
    </row>
    <row r="402" spans="1:65" s="13" customFormat="1" ht="11.25">
      <c r="B402" s="196"/>
      <c r="C402" s="197"/>
      <c r="D402" s="189" t="s">
        <v>145</v>
      </c>
      <c r="E402" s="198" t="s">
        <v>19</v>
      </c>
      <c r="F402" s="199" t="s">
        <v>259</v>
      </c>
      <c r="G402" s="197"/>
      <c r="H402" s="198" t="s">
        <v>19</v>
      </c>
      <c r="I402" s="200"/>
      <c r="J402" s="197"/>
      <c r="K402" s="197"/>
      <c r="L402" s="201"/>
      <c r="M402" s="202"/>
      <c r="N402" s="203"/>
      <c r="O402" s="203"/>
      <c r="P402" s="203"/>
      <c r="Q402" s="203"/>
      <c r="R402" s="203"/>
      <c r="S402" s="203"/>
      <c r="T402" s="204"/>
      <c r="AT402" s="205" t="s">
        <v>145</v>
      </c>
      <c r="AU402" s="205" t="s">
        <v>139</v>
      </c>
      <c r="AV402" s="13" t="s">
        <v>77</v>
      </c>
      <c r="AW402" s="13" t="s">
        <v>31</v>
      </c>
      <c r="AX402" s="13" t="s">
        <v>69</v>
      </c>
      <c r="AY402" s="205" t="s">
        <v>128</v>
      </c>
    </row>
    <row r="403" spans="1:65" s="14" customFormat="1" ht="11.25">
      <c r="B403" s="206"/>
      <c r="C403" s="207"/>
      <c r="D403" s="189" t="s">
        <v>145</v>
      </c>
      <c r="E403" s="208" t="s">
        <v>19</v>
      </c>
      <c r="F403" s="209" t="s">
        <v>260</v>
      </c>
      <c r="G403" s="207"/>
      <c r="H403" s="210">
        <v>3.6480000000000001</v>
      </c>
      <c r="I403" s="211"/>
      <c r="J403" s="207"/>
      <c r="K403" s="207"/>
      <c r="L403" s="212"/>
      <c r="M403" s="213"/>
      <c r="N403" s="214"/>
      <c r="O403" s="214"/>
      <c r="P403" s="214"/>
      <c r="Q403" s="214"/>
      <c r="R403" s="214"/>
      <c r="S403" s="214"/>
      <c r="T403" s="215"/>
      <c r="AT403" s="216" t="s">
        <v>145</v>
      </c>
      <c r="AU403" s="216" t="s">
        <v>139</v>
      </c>
      <c r="AV403" s="14" t="s">
        <v>79</v>
      </c>
      <c r="AW403" s="14" t="s">
        <v>31</v>
      </c>
      <c r="AX403" s="14" t="s">
        <v>69</v>
      </c>
      <c r="AY403" s="216" t="s">
        <v>128</v>
      </c>
    </row>
    <row r="404" spans="1:65" s="14" customFormat="1" ht="11.25">
      <c r="B404" s="206"/>
      <c r="C404" s="207"/>
      <c r="D404" s="189" t="s">
        <v>145</v>
      </c>
      <c r="E404" s="208" t="s">
        <v>19</v>
      </c>
      <c r="F404" s="209" t="s">
        <v>261</v>
      </c>
      <c r="G404" s="207"/>
      <c r="H404" s="210">
        <v>0.53200000000000003</v>
      </c>
      <c r="I404" s="211"/>
      <c r="J404" s="207"/>
      <c r="K404" s="207"/>
      <c r="L404" s="212"/>
      <c r="M404" s="213"/>
      <c r="N404" s="214"/>
      <c r="O404" s="214"/>
      <c r="P404" s="214"/>
      <c r="Q404" s="214"/>
      <c r="R404" s="214"/>
      <c r="S404" s="214"/>
      <c r="T404" s="215"/>
      <c r="AT404" s="216" t="s">
        <v>145</v>
      </c>
      <c r="AU404" s="216" t="s">
        <v>139</v>
      </c>
      <c r="AV404" s="14" t="s">
        <v>79</v>
      </c>
      <c r="AW404" s="14" t="s">
        <v>31</v>
      </c>
      <c r="AX404" s="14" t="s">
        <v>69</v>
      </c>
      <c r="AY404" s="216" t="s">
        <v>128</v>
      </c>
    </row>
    <row r="405" spans="1:65" s="14" customFormat="1" ht="11.25">
      <c r="B405" s="206"/>
      <c r="C405" s="207"/>
      <c r="D405" s="189" t="s">
        <v>145</v>
      </c>
      <c r="E405" s="208" t="s">
        <v>19</v>
      </c>
      <c r="F405" s="209" t="s">
        <v>262</v>
      </c>
      <c r="G405" s="207"/>
      <c r="H405" s="210">
        <v>1.9470000000000001</v>
      </c>
      <c r="I405" s="211"/>
      <c r="J405" s="207"/>
      <c r="K405" s="207"/>
      <c r="L405" s="212"/>
      <c r="M405" s="213"/>
      <c r="N405" s="214"/>
      <c r="O405" s="214"/>
      <c r="P405" s="214"/>
      <c r="Q405" s="214"/>
      <c r="R405" s="214"/>
      <c r="S405" s="214"/>
      <c r="T405" s="215"/>
      <c r="AT405" s="216" t="s">
        <v>145</v>
      </c>
      <c r="AU405" s="216" t="s">
        <v>139</v>
      </c>
      <c r="AV405" s="14" t="s">
        <v>79</v>
      </c>
      <c r="AW405" s="14" t="s">
        <v>31</v>
      </c>
      <c r="AX405" s="14" t="s">
        <v>69</v>
      </c>
      <c r="AY405" s="216" t="s">
        <v>128</v>
      </c>
    </row>
    <row r="406" spans="1:65" s="15" customFormat="1" ht="11.25">
      <c r="B406" s="217"/>
      <c r="C406" s="218"/>
      <c r="D406" s="189" t="s">
        <v>145</v>
      </c>
      <c r="E406" s="219" t="s">
        <v>19</v>
      </c>
      <c r="F406" s="220" t="s">
        <v>148</v>
      </c>
      <c r="G406" s="218"/>
      <c r="H406" s="221">
        <v>6.1269999999999998</v>
      </c>
      <c r="I406" s="222"/>
      <c r="J406" s="218"/>
      <c r="K406" s="218"/>
      <c r="L406" s="223"/>
      <c r="M406" s="224"/>
      <c r="N406" s="225"/>
      <c r="O406" s="225"/>
      <c r="P406" s="225"/>
      <c r="Q406" s="225"/>
      <c r="R406" s="225"/>
      <c r="S406" s="225"/>
      <c r="T406" s="226"/>
      <c r="AT406" s="227" t="s">
        <v>145</v>
      </c>
      <c r="AU406" s="227" t="s">
        <v>139</v>
      </c>
      <c r="AV406" s="15" t="s">
        <v>139</v>
      </c>
      <c r="AW406" s="15" t="s">
        <v>31</v>
      </c>
      <c r="AX406" s="15" t="s">
        <v>69</v>
      </c>
      <c r="AY406" s="227" t="s">
        <v>128</v>
      </c>
    </row>
    <row r="407" spans="1:65" s="16" customFormat="1" ht="11.25">
      <c r="B407" s="228"/>
      <c r="C407" s="229"/>
      <c r="D407" s="189" t="s">
        <v>145</v>
      </c>
      <c r="E407" s="230" t="s">
        <v>19</v>
      </c>
      <c r="F407" s="231" t="s">
        <v>153</v>
      </c>
      <c r="G407" s="229"/>
      <c r="H407" s="232">
        <v>6.1269999999999998</v>
      </c>
      <c r="I407" s="233"/>
      <c r="J407" s="229"/>
      <c r="K407" s="229"/>
      <c r="L407" s="234"/>
      <c r="M407" s="235"/>
      <c r="N407" s="236"/>
      <c r="O407" s="236"/>
      <c r="P407" s="236"/>
      <c r="Q407" s="236"/>
      <c r="R407" s="236"/>
      <c r="S407" s="236"/>
      <c r="T407" s="237"/>
      <c r="AT407" s="238" t="s">
        <v>145</v>
      </c>
      <c r="AU407" s="238" t="s">
        <v>139</v>
      </c>
      <c r="AV407" s="16" t="s">
        <v>138</v>
      </c>
      <c r="AW407" s="16" t="s">
        <v>31</v>
      </c>
      <c r="AX407" s="16" t="s">
        <v>77</v>
      </c>
      <c r="AY407" s="238" t="s">
        <v>128</v>
      </c>
    </row>
    <row r="408" spans="1:65" s="14" customFormat="1" ht="11.25">
      <c r="B408" s="206"/>
      <c r="C408" s="207"/>
      <c r="D408" s="189" t="s">
        <v>145</v>
      </c>
      <c r="E408" s="207"/>
      <c r="F408" s="209" t="s">
        <v>263</v>
      </c>
      <c r="G408" s="207"/>
      <c r="H408" s="210">
        <v>6.4329999999999998</v>
      </c>
      <c r="I408" s="211"/>
      <c r="J408" s="207"/>
      <c r="K408" s="207"/>
      <c r="L408" s="212"/>
      <c r="M408" s="213"/>
      <c r="N408" s="214"/>
      <c r="O408" s="214"/>
      <c r="P408" s="214"/>
      <c r="Q408" s="214"/>
      <c r="R408" s="214"/>
      <c r="S408" s="214"/>
      <c r="T408" s="215"/>
      <c r="AT408" s="216" t="s">
        <v>145</v>
      </c>
      <c r="AU408" s="216" t="s">
        <v>139</v>
      </c>
      <c r="AV408" s="14" t="s">
        <v>79</v>
      </c>
      <c r="AW408" s="14" t="s">
        <v>4</v>
      </c>
      <c r="AX408" s="14" t="s">
        <v>77</v>
      </c>
      <c r="AY408" s="216" t="s">
        <v>128</v>
      </c>
    </row>
    <row r="409" spans="1:65" s="2" customFormat="1" ht="16.5" customHeight="1">
      <c r="A409" s="37"/>
      <c r="B409" s="38"/>
      <c r="C409" s="176" t="s">
        <v>357</v>
      </c>
      <c r="D409" s="176" t="s">
        <v>133</v>
      </c>
      <c r="E409" s="177" t="s">
        <v>358</v>
      </c>
      <c r="F409" s="178" t="s">
        <v>359</v>
      </c>
      <c r="G409" s="179" t="s">
        <v>136</v>
      </c>
      <c r="H409" s="180">
        <v>20.495000000000001</v>
      </c>
      <c r="I409" s="181"/>
      <c r="J409" s="182">
        <f>ROUND(I409*H409,2)</f>
        <v>0</v>
      </c>
      <c r="K409" s="178" t="s">
        <v>137</v>
      </c>
      <c r="L409" s="42"/>
      <c r="M409" s="183" t="s">
        <v>19</v>
      </c>
      <c r="N409" s="184" t="s">
        <v>40</v>
      </c>
      <c r="O409" s="67"/>
      <c r="P409" s="185">
        <f>O409*H409</f>
        <v>0</v>
      </c>
      <c r="Q409" s="185">
        <v>0</v>
      </c>
      <c r="R409" s="185">
        <f>Q409*H409</f>
        <v>0</v>
      </c>
      <c r="S409" s="185">
        <v>0</v>
      </c>
      <c r="T409" s="186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7" t="s">
        <v>138</v>
      </c>
      <c r="AT409" s="187" t="s">
        <v>133</v>
      </c>
      <c r="AU409" s="187" t="s">
        <v>139</v>
      </c>
      <c r="AY409" s="20" t="s">
        <v>128</v>
      </c>
      <c r="BE409" s="188">
        <f>IF(N409="základní",J409,0)</f>
        <v>0</v>
      </c>
      <c r="BF409" s="188">
        <f>IF(N409="snížená",J409,0)</f>
        <v>0</v>
      </c>
      <c r="BG409" s="188">
        <f>IF(N409="zákl. přenesená",J409,0)</f>
        <v>0</v>
      </c>
      <c r="BH409" s="188">
        <f>IF(N409="sníž. přenesená",J409,0)</f>
        <v>0</v>
      </c>
      <c r="BI409" s="188">
        <f>IF(N409="nulová",J409,0)</f>
        <v>0</v>
      </c>
      <c r="BJ409" s="20" t="s">
        <v>77</v>
      </c>
      <c r="BK409" s="188">
        <f>ROUND(I409*H409,2)</f>
        <v>0</v>
      </c>
      <c r="BL409" s="20" t="s">
        <v>138</v>
      </c>
      <c r="BM409" s="187" t="s">
        <v>360</v>
      </c>
    </row>
    <row r="410" spans="1:65" s="2" customFormat="1" ht="11.25">
      <c r="A410" s="37"/>
      <c r="B410" s="38"/>
      <c r="C410" s="39"/>
      <c r="D410" s="189" t="s">
        <v>141</v>
      </c>
      <c r="E410" s="39"/>
      <c r="F410" s="190" t="s">
        <v>361</v>
      </c>
      <c r="G410" s="39"/>
      <c r="H410" s="39"/>
      <c r="I410" s="191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20" t="s">
        <v>141</v>
      </c>
      <c r="AU410" s="20" t="s">
        <v>139</v>
      </c>
    </row>
    <row r="411" spans="1:65" s="2" customFormat="1" ht="11.25">
      <c r="A411" s="37"/>
      <c r="B411" s="38"/>
      <c r="C411" s="39"/>
      <c r="D411" s="194" t="s">
        <v>143</v>
      </c>
      <c r="E411" s="39"/>
      <c r="F411" s="195" t="s">
        <v>362</v>
      </c>
      <c r="G411" s="39"/>
      <c r="H411" s="39"/>
      <c r="I411" s="191"/>
      <c r="J411" s="39"/>
      <c r="K411" s="39"/>
      <c r="L411" s="42"/>
      <c r="M411" s="192"/>
      <c r="N411" s="193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20" t="s">
        <v>143</v>
      </c>
      <c r="AU411" s="20" t="s">
        <v>139</v>
      </c>
    </row>
    <row r="412" spans="1:65" s="13" customFormat="1" ht="11.25">
      <c r="B412" s="196"/>
      <c r="C412" s="197"/>
      <c r="D412" s="189" t="s">
        <v>145</v>
      </c>
      <c r="E412" s="198" t="s">
        <v>19</v>
      </c>
      <c r="F412" s="199" t="s">
        <v>236</v>
      </c>
      <c r="G412" s="197"/>
      <c r="H412" s="198" t="s">
        <v>19</v>
      </c>
      <c r="I412" s="200"/>
      <c r="J412" s="197"/>
      <c r="K412" s="197"/>
      <c r="L412" s="201"/>
      <c r="M412" s="202"/>
      <c r="N412" s="203"/>
      <c r="O412" s="203"/>
      <c r="P412" s="203"/>
      <c r="Q412" s="203"/>
      <c r="R412" s="203"/>
      <c r="S412" s="203"/>
      <c r="T412" s="204"/>
      <c r="AT412" s="205" t="s">
        <v>145</v>
      </c>
      <c r="AU412" s="205" t="s">
        <v>139</v>
      </c>
      <c r="AV412" s="13" t="s">
        <v>77</v>
      </c>
      <c r="AW412" s="13" t="s">
        <v>31</v>
      </c>
      <c r="AX412" s="13" t="s">
        <v>69</v>
      </c>
      <c r="AY412" s="205" t="s">
        <v>128</v>
      </c>
    </row>
    <row r="413" spans="1:65" s="13" customFormat="1" ht="11.25">
      <c r="B413" s="196"/>
      <c r="C413" s="197"/>
      <c r="D413" s="189" t="s">
        <v>145</v>
      </c>
      <c r="E413" s="198" t="s">
        <v>19</v>
      </c>
      <c r="F413" s="199" t="s">
        <v>149</v>
      </c>
      <c r="G413" s="197"/>
      <c r="H413" s="198" t="s">
        <v>19</v>
      </c>
      <c r="I413" s="200"/>
      <c r="J413" s="197"/>
      <c r="K413" s="197"/>
      <c r="L413" s="201"/>
      <c r="M413" s="202"/>
      <c r="N413" s="203"/>
      <c r="O413" s="203"/>
      <c r="P413" s="203"/>
      <c r="Q413" s="203"/>
      <c r="R413" s="203"/>
      <c r="S413" s="203"/>
      <c r="T413" s="204"/>
      <c r="AT413" s="205" t="s">
        <v>145</v>
      </c>
      <c r="AU413" s="205" t="s">
        <v>139</v>
      </c>
      <c r="AV413" s="13" t="s">
        <v>77</v>
      </c>
      <c r="AW413" s="13" t="s">
        <v>31</v>
      </c>
      <c r="AX413" s="13" t="s">
        <v>69</v>
      </c>
      <c r="AY413" s="205" t="s">
        <v>128</v>
      </c>
    </row>
    <row r="414" spans="1:65" s="14" customFormat="1" ht="11.25">
      <c r="B414" s="206"/>
      <c r="C414" s="207"/>
      <c r="D414" s="189" t="s">
        <v>145</v>
      </c>
      <c r="E414" s="208" t="s">
        <v>19</v>
      </c>
      <c r="F414" s="209" t="s">
        <v>150</v>
      </c>
      <c r="G414" s="207"/>
      <c r="H414" s="210">
        <v>9.2159999999999993</v>
      </c>
      <c r="I414" s="211"/>
      <c r="J414" s="207"/>
      <c r="K414" s="207"/>
      <c r="L414" s="212"/>
      <c r="M414" s="213"/>
      <c r="N414" s="214"/>
      <c r="O414" s="214"/>
      <c r="P414" s="214"/>
      <c r="Q414" s="214"/>
      <c r="R414" s="214"/>
      <c r="S414" s="214"/>
      <c r="T414" s="215"/>
      <c r="AT414" s="216" t="s">
        <v>145</v>
      </c>
      <c r="AU414" s="216" t="s">
        <v>139</v>
      </c>
      <c r="AV414" s="14" t="s">
        <v>79</v>
      </c>
      <c r="AW414" s="14" t="s">
        <v>31</v>
      </c>
      <c r="AX414" s="14" t="s">
        <v>69</v>
      </c>
      <c r="AY414" s="216" t="s">
        <v>128</v>
      </c>
    </row>
    <row r="415" spans="1:65" s="14" customFormat="1" ht="11.25">
      <c r="B415" s="206"/>
      <c r="C415" s="207"/>
      <c r="D415" s="189" t="s">
        <v>145</v>
      </c>
      <c r="E415" s="208" t="s">
        <v>19</v>
      </c>
      <c r="F415" s="209" t="s">
        <v>151</v>
      </c>
      <c r="G415" s="207"/>
      <c r="H415" s="210">
        <v>1.3440000000000001</v>
      </c>
      <c r="I415" s="211"/>
      <c r="J415" s="207"/>
      <c r="K415" s="207"/>
      <c r="L415" s="212"/>
      <c r="M415" s="213"/>
      <c r="N415" s="214"/>
      <c r="O415" s="214"/>
      <c r="P415" s="214"/>
      <c r="Q415" s="214"/>
      <c r="R415" s="214"/>
      <c r="S415" s="214"/>
      <c r="T415" s="215"/>
      <c r="AT415" s="216" t="s">
        <v>145</v>
      </c>
      <c r="AU415" s="216" t="s">
        <v>139</v>
      </c>
      <c r="AV415" s="14" t="s">
        <v>79</v>
      </c>
      <c r="AW415" s="14" t="s">
        <v>31</v>
      </c>
      <c r="AX415" s="14" t="s">
        <v>69</v>
      </c>
      <c r="AY415" s="216" t="s">
        <v>128</v>
      </c>
    </row>
    <row r="416" spans="1:65" s="14" customFormat="1" ht="11.25">
      <c r="B416" s="206"/>
      <c r="C416" s="207"/>
      <c r="D416" s="189" t="s">
        <v>145</v>
      </c>
      <c r="E416" s="208" t="s">
        <v>19</v>
      </c>
      <c r="F416" s="209" t="s">
        <v>152</v>
      </c>
      <c r="G416" s="207"/>
      <c r="H416" s="210">
        <v>2.8319999999999999</v>
      </c>
      <c r="I416" s="211"/>
      <c r="J416" s="207"/>
      <c r="K416" s="207"/>
      <c r="L416" s="212"/>
      <c r="M416" s="213"/>
      <c r="N416" s="214"/>
      <c r="O416" s="214"/>
      <c r="P416" s="214"/>
      <c r="Q416" s="214"/>
      <c r="R416" s="214"/>
      <c r="S416" s="214"/>
      <c r="T416" s="215"/>
      <c r="AT416" s="216" t="s">
        <v>145</v>
      </c>
      <c r="AU416" s="216" t="s">
        <v>139</v>
      </c>
      <c r="AV416" s="14" t="s">
        <v>79</v>
      </c>
      <c r="AW416" s="14" t="s">
        <v>31</v>
      </c>
      <c r="AX416" s="14" t="s">
        <v>69</v>
      </c>
      <c r="AY416" s="216" t="s">
        <v>128</v>
      </c>
    </row>
    <row r="417" spans="1:65" s="15" customFormat="1" ht="11.25">
      <c r="B417" s="217"/>
      <c r="C417" s="218"/>
      <c r="D417" s="189" t="s">
        <v>145</v>
      </c>
      <c r="E417" s="219" t="s">
        <v>19</v>
      </c>
      <c r="F417" s="220" t="s">
        <v>148</v>
      </c>
      <c r="G417" s="218"/>
      <c r="H417" s="221">
        <v>13.391999999999999</v>
      </c>
      <c r="I417" s="222"/>
      <c r="J417" s="218"/>
      <c r="K417" s="218"/>
      <c r="L417" s="223"/>
      <c r="M417" s="224"/>
      <c r="N417" s="225"/>
      <c r="O417" s="225"/>
      <c r="P417" s="225"/>
      <c r="Q417" s="225"/>
      <c r="R417" s="225"/>
      <c r="S417" s="225"/>
      <c r="T417" s="226"/>
      <c r="AT417" s="227" t="s">
        <v>145</v>
      </c>
      <c r="AU417" s="227" t="s">
        <v>139</v>
      </c>
      <c r="AV417" s="15" t="s">
        <v>139</v>
      </c>
      <c r="AW417" s="15" t="s">
        <v>31</v>
      </c>
      <c r="AX417" s="15" t="s">
        <v>69</v>
      </c>
      <c r="AY417" s="227" t="s">
        <v>128</v>
      </c>
    </row>
    <row r="418" spans="1:65" s="13" customFormat="1" ht="11.25">
      <c r="B418" s="196"/>
      <c r="C418" s="197"/>
      <c r="D418" s="189" t="s">
        <v>145</v>
      </c>
      <c r="E418" s="198" t="s">
        <v>19</v>
      </c>
      <c r="F418" s="199" t="s">
        <v>259</v>
      </c>
      <c r="G418" s="197"/>
      <c r="H418" s="198" t="s">
        <v>19</v>
      </c>
      <c r="I418" s="200"/>
      <c r="J418" s="197"/>
      <c r="K418" s="197"/>
      <c r="L418" s="201"/>
      <c r="M418" s="202"/>
      <c r="N418" s="203"/>
      <c r="O418" s="203"/>
      <c r="P418" s="203"/>
      <c r="Q418" s="203"/>
      <c r="R418" s="203"/>
      <c r="S418" s="203"/>
      <c r="T418" s="204"/>
      <c r="AT418" s="205" t="s">
        <v>145</v>
      </c>
      <c r="AU418" s="205" t="s">
        <v>139</v>
      </c>
      <c r="AV418" s="13" t="s">
        <v>77</v>
      </c>
      <c r="AW418" s="13" t="s">
        <v>31</v>
      </c>
      <c r="AX418" s="13" t="s">
        <v>69</v>
      </c>
      <c r="AY418" s="205" t="s">
        <v>128</v>
      </c>
    </row>
    <row r="419" spans="1:65" s="14" customFormat="1" ht="11.25">
      <c r="B419" s="206"/>
      <c r="C419" s="207"/>
      <c r="D419" s="189" t="s">
        <v>145</v>
      </c>
      <c r="E419" s="208" t="s">
        <v>19</v>
      </c>
      <c r="F419" s="209" t="s">
        <v>260</v>
      </c>
      <c r="G419" s="207"/>
      <c r="H419" s="210">
        <v>3.6480000000000001</v>
      </c>
      <c r="I419" s="211"/>
      <c r="J419" s="207"/>
      <c r="K419" s="207"/>
      <c r="L419" s="212"/>
      <c r="M419" s="213"/>
      <c r="N419" s="214"/>
      <c r="O419" s="214"/>
      <c r="P419" s="214"/>
      <c r="Q419" s="214"/>
      <c r="R419" s="214"/>
      <c r="S419" s="214"/>
      <c r="T419" s="215"/>
      <c r="AT419" s="216" t="s">
        <v>145</v>
      </c>
      <c r="AU419" s="216" t="s">
        <v>139</v>
      </c>
      <c r="AV419" s="14" t="s">
        <v>79</v>
      </c>
      <c r="AW419" s="14" t="s">
        <v>31</v>
      </c>
      <c r="AX419" s="14" t="s">
        <v>69</v>
      </c>
      <c r="AY419" s="216" t="s">
        <v>128</v>
      </c>
    </row>
    <row r="420" spans="1:65" s="14" customFormat="1" ht="11.25">
      <c r="B420" s="206"/>
      <c r="C420" s="207"/>
      <c r="D420" s="189" t="s">
        <v>145</v>
      </c>
      <c r="E420" s="208" t="s">
        <v>19</v>
      </c>
      <c r="F420" s="209" t="s">
        <v>261</v>
      </c>
      <c r="G420" s="207"/>
      <c r="H420" s="210">
        <v>0.53200000000000003</v>
      </c>
      <c r="I420" s="211"/>
      <c r="J420" s="207"/>
      <c r="K420" s="207"/>
      <c r="L420" s="212"/>
      <c r="M420" s="213"/>
      <c r="N420" s="214"/>
      <c r="O420" s="214"/>
      <c r="P420" s="214"/>
      <c r="Q420" s="214"/>
      <c r="R420" s="214"/>
      <c r="S420" s="214"/>
      <c r="T420" s="215"/>
      <c r="AT420" s="216" t="s">
        <v>145</v>
      </c>
      <c r="AU420" s="216" t="s">
        <v>139</v>
      </c>
      <c r="AV420" s="14" t="s">
        <v>79</v>
      </c>
      <c r="AW420" s="14" t="s">
        <v>31</v>
      </c>
      <c r="AX420" s="14" t="s">
        <v>69</v>
      </c>
      <c r="AY420" s="216" t="s">
        <v>128</v>
      </c>
    </row>
    <row r="421" spans="1:65" s="14" customFormat="1" ht="11.25">
      <c r="B421" s="206"/>
      <c r="C421" s="207"/>
      <c r="D421" s="189" t="s">
        <v>145</v>
      </c>
      <c r="E421" s="208" t="s">
        <v>19</v>
      </c>
      <c r="F421" s="209" t="s">
        <v>262</v>
      </c>
      <c r="G421" s="207"/>
      <c r="H421" s="210">
        <v>1.9470000000000001</v>
      </c>
      <c r="I421" s="211"/>
      <c r="J421" s="207"/>
      <c r="K421" s="207"/>
      <c r="L421" s="212"/>
      <c r="M421" s="213"/>
      <c r="N421" s="214"/>
      <c r="O421" s="214"/>
      <c r="P421" s="214"/>
      <c r="Q421" s="214"/>
      <c r="R421" s="214"/>
      <c r="S421" s="214"/>
      <c r="T421" s="215"/>
      <c r="AT421" s="216" t="s">
        <v>145</v>
      </c>
      <c r="AU421" s="216" t="s">
        <v>139</v>
      </c>
      <c r="AV421" s="14" t="s">
        <v>79</v>
      </c>
      <c r="AW421" s="14" t="s">
        <v>31</v>
      </c>
      <c r="AX421" s="14" t="s">
        <v>69</v>
      </c>
      <c r="AY421" s="216" t="s">
        <v>128</v>
      </c>
    </row>
    <row r="422" spans="1:65" s="15" customFormat="1" ht="11.25">
      <c r="B422" s="217"/>
      <c r="C422" s="218"/>
      <c r="D422" s="189" t="s">
        <v>145</v>
      </c>
      <c r="E422" s="219" t="s">
        <v>19</v>
      </c>
      <c r="F422" s="220" t="s">
        <v>148</v>
      </c>
      <c r="G422" s="218"/>
      <c r="H422" s="221">
        <v>6.1269999999999998</v>
      </c>
      <c r="I422" s="222"/>
      <c r="J422" s="218"/>
      <c r="K422" s="218"/>
      <c r="L422" s="223"/>
      <c r="M422" s="224"/>
      <c r="N422" s="225"/>
      <c r="O422" s="225"/>
      <c r="P422" s="225"/>
      <c r="Q422" s="225"/>
      <c r="R422" s="225"/>
      <c r="S422" s="225"/>
      <c r="T422" s="226"/>
      <c r="AT422" s="227" t="s">
        <v>145</v>
      </c>
      <c r="AU422" s="227" t="s">
        <v>139</v>
      </c>
      <c r="AV422" s="15" t="s">
        <v>139</v>
      </c>
      <c r="AW422" s="15" t="s">
        <v>31</v>
      </c>
      <c r="AX422" s="15" t="s">
        <v>69</v>
      </c>
      <c r="AY422" s="227" t="s">
        <v>128</v>
      </c>
    </row>
    <row r="423" spans="1:65" s="16" customFormat="1" ht="11.25">
      <c r="B423" s="228"/>
      <c r="C423" s="229"/>
      <c r="D423" s="189" t="s">
        <v>145</v>
      </c>
      <c r="E423" s="230" t="s">
        <v>19</v>
      </c>
      <c r="F423" s="231" t="s">
        <v>153</v>
      </c>
      <c r="G423" s="229"/>
      <c r="H423" s="232">
        <v>19.518999999999998</v>
      </c>
      <c r="I423" s="233"/>
      <c r="J423" s="229"/>
      <c r="K423" s="229"/>
      <c r="L423" s="234"/>
      <c r="M423" s="235"/>
      <c r="N423" s="236"/>
      <c r="O423" s="236"/>
      <c r="P423" s="236"/>
      <c r="Q423" s="236"/>
      <c r="R423" s="236"/>
      <c r="S423" s="236"/>
      <c r="T423" s="237"/>
      <c r="AT423" s="238" t="s">
        <v>145</v>
      </c>
      <c r="AU423" s="238" t="s">
        <v>139</v>
      </c>
      <c r="AV423" s="16" t="s">
        <v>138</v>
      </c>
      <c r="AW423" s="16" t="s">
        <v>31</v>
      </c>
      <c r="AX423" s="16" t="s">
        <v>77</v>
      </c>
      <c r="AY423" s="238" t="s">
        <v>128</v>
      </c>
    </row>
    <row r="424" spans="1:65" s="14" customFormat="1" ht="11.25">
      <c r="B424" s="206"/>
      <c r="C424" s="207"/>
      <c r="D424" s="189" t="s">
        <v>145</v>
      </c>
      <c r="E424" s="207"/>
      <c r="F424" s="209" t="s">
        <v>269</v>
      </c>
      <c r="G424" s="207"/>
      <c r="H424" s="210">
        <v>20.495000000000001</v>
      </c>
      <c r="I424" s="211"/>
      <c r="J424" s="207"/>
      <c r="K424" s="207"/>
      <c r="L424" s="212"/>
      <c r="M424" s="213"/>
      <c r="N424" s="214"/>
      <c r="O424" s="214"/>
      <c r="P424" s="214"/>
      <c r="Q424" s="214"/>
      <c r="R424" s="214"/>
      <c r="S424" s="214"/>
      <c r="T424" s="215"/>
      <c r="AT424" s="216" t="s">
        <v>145</v>
      </c>
      <c r="AU424" s="216" t="s">
        <v>139</v>
      </c>
      <c r="AV424" s="14" t="s">
        <v>79</v>
      </c>
      <c r="AW424" s="14" t="s">
        <v>4</v>
      </c>
      <c r="AX424" s="14" t="s">
        <v>77</v>
      </c>
      <c r="AY424" s="216" t="s">
        <v>128</v>
      </c>
    </row>
    <row r="425" spans="1:65" s="2" customFormat="1" ht="16.5" customHeight="1">
      <c r="A425" s="37"/>
      <c r="B425" s="38"/>
      <c r="C425" s="176" t="s">
        <v>363</v>
      </c>
      <c r="D425" s="176" t="s">
        <v>133</v>
      </c>
      <c r="E425" s="177" t="s">
        <v>364</v>
      </c>
      <c r="F425" s="178" t="s">
        <v>365</v>
      </c>
      <c r="G425" s="179" t="s">
        <v>136</v>
      </c>
      <c r="H425" s="180">
        <v>20.495000000000001</v>
      </c>
      <c r="I425" s="181"/>
      <c r="J425" s="182">
        <f>ROUND(I425*H425,2)</f>
        <v>0</v>
      </c>
      <c r="K425" s="178" t="s">
        <v>137</v>
      </c>
      <c r="L425" s="42"/>
      <c r="M425" s="183" t="s">
        <v>19</v>
      </c>
      <c r="N425" s="184" t="s">
        <v>40</v>
      </c>
      <c r="O425" s="67"/>
      <c r="P425" s="185">
        <f>O425*H425</f>
        <v>0</v>
      </c>
      <c r="Q425" s="185">
        <v>0</v>
      </c>
      <c r="R425" s="185">
        <f>Q425*H425</f>
        <v>0</v>
      </c>
      <c r="S425" s="185">
        <v>0</v>
      </c>
      <c r="T425" s="186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87" t="s">
        <v>138</v>
      </c>
      <c r="AT425" s="187" t="s">
        <v>133</v>
      </c>
      <c r="AU425" s="187" t="s">
        <v>139</v>
      </c>
      <c r="AY425" s="20" t="s">
        <v>128</v>
      </c>
      <c r="BE425" s="188">
        <f>IF(N425="základní",J425,0)</f>
        <v>0</v>
      </c>
      <c r="BF425" s="188">
        <f>IF(N425="snížená",J425,0)</f>
        <v>0</v>
      </c>
      <c r="BG425" s="188">
        <f>IF(N425="zákl. přenesená",J425,0)</f>
        <v>0</v>
      </c>
      <c r="BH425" s="188">
        <f>IF(N425="sníž. přenesená",J425,0)</f>
        <v>0</v>
      </c>
      <c r="BI425" s="188">
        <f>IF(N425="nulová",J425,0)</f>
        <v>0</v>
      </c>
      <c r="BJ425" s="20" t="s">
        <v>77</v>
      </c>
      <c r="BK425" s="188">
        <f>ROUND(I425*H425,2)</f>
        <v>0</v>
      </c>
      <c r="BL425" s="20" t="s">
        <v>138</v>
      </c>
      <c r="BM425" s="187" t="s">
        <v>366</v>
      </c>
    </row>
    <row r="426" spans="1:65" s="2" customFormat="1" ht="11.25">
      <c r="A426" s="37"/>
      <c r="B426" s="38"/>
      <c r="C426" s="39"/>
      <c r="D426" s="189" t="s">
        <v>141</v>
      </c>
      <c r="E426" s="39"/>
      <c r="F426" s="190" t="s">
        <v>367</v>
      </c>
      <c r="G426" s="39"/>
      <c r="H426" s="39"/>
      <c r="I426" s="191"/>
      <c r="J426" s="39"/>
      <c r="K426" s="39"/>
      <c r="L426" s="42"/>
      <c r="M426" s="192"/>
      <c r="N426" s="193"/>
      <c r="O426" s="67"/>
      <c r="P426" s="67"/>
      <c r="Q426" s="67"/>
      <c r="R426" s="67"/>
      <c r="S426" s="67"/>
      <c r="T426" s="68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20" t="s">
        <v>141</v>
      </c>
      <c r="AU426" s="20" t="s">
        <v>139</v>
      </c>
    </row>
    <row r="427" spans="1:65" s="2" customFormat="1" ht="11.25">
      <c r="A427" s="37"/>
      <c r="B427" s="38"/>
      <c r="C427" s="39"/>
      <c r="D427" s="194" t="s">
        <v>143</v>
      </c>
      <c r="E427" s="39"/>
      <c r="F427" s="195" t="s">
        <v>368</v>
      </c>
      <c r="G427" s="39"/>
      <c r="H427" s="39"/>
      <c r="I427" s="191"/>
      <c r="J427" s="39"/>
      <c r="K427" s="39"/>
      <c r="L427" s="42"/>
      <c r="M427" s="192"/>
      <c r="N427" s="193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20" t="s">
        <v>143</v>
      </c>
      <c r="AU427" s="20" t="s">
        <v>139</v>
      </c>
    </row>
    <row r="428" spans="1:65" s="13" customFormat="1" ht="11.25">
      <c r="B428" s="196"/>
      <c r="C428" s="197"/>
      <c r="D428" s="189" t="s">
        <v>145</v>
      </c>
      <c r="E428" s="198" t="s">
        <v>19</v>
      </c>
      <c r="F428" s="199" t="s">
        <v>236</v>
      </c>
      <c r="G428" s="197"/>
      <c r="H428" s="198" t="s">
        <v>19</v>
      </c>
      <c r="I428" s="200"/>
      <c r="J428" s="197"/>
      <c r="K428" s="197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145</v>
      </c>
      <c r="AU428" s="205" t="s">
        <v>139</v>
      </c>
      <c r="AV428" s="13" t="s">
        <v>77</v>
      </c>
      <c r="AW428" s="13" t="s">
        <v>31</v>
      </c>
      <c r="AX428" s="13" t="s">
        <v>69</v>
      </c>
      <c r="AY428" s="205" t="s">
        <v>128</v>
      </c>
    </row>
    <row r="429" spans="1:65" s="13" customFormat="1" ht="11.25">
      <c r="B429" s="196"/>
      <c r="C429" s="197"/>
      <c r="D429" s="189" t="s">
        <v>145</v>
      </c>
      <c r="E429" s="198" t="s">
        <v>19</v>
      </c>
      <c r="F429" s="199" t="s">
        <v>149</v>
      </c>
      <c r="G429" s="197"/>
      <c r="H429" s="198" t="s">
        <v>19</v>
      </c>
      <c r="I429" s="200"/>
      <c r="J429" s="197"/>
      <c r="K429" s="197"/>
      <c r="L429" s="201"/>
      <c r="M429" s="202"/>
      <c r="N429" s="203"/>
      <c r="O429" s="203"/>
      <c r="P429" s="203"/>
      <c r="Q429" s="203"/>
      <c r="R429" s="203"/>
      <c r="S429" s="203"/>
      <c r="T429" s="204"/>
      <c r="AT429" s="205" t="s">
        <v>145</v>
      </c>
      <c r="AU429" s="205" t="s">
        <v>139</v>
      </c>
      <c r="AV429" s="13" t="s">
        <v>77</v>
      </c>
      <c r="AW429" s="13" t="s">
        <v>31</v>
      </c>
      <c r="AX429" s="13" t="s">
        <v>69</v>
      </c>
      <c r="AY429" s="205" t="s">
        <v>128</v>
      </c>
    </row>
    <row r="430" spans="1:65" s="14" customFormat="1" ht="11.25">
      <c r="B430" s="206"/>
      <c r="C430" s="207"/>
      <c r="D430" s="189" t="s">
        <v>145</v>
      </c>
      <c r="E430" s="208" t="s">
        <v>19</v>
      </c>
      <c r="F430" s="209" t="s">
        <v>150</v>
      </c>
      <c r="G430" s="207"/>
      <c r="H430" s="210">
        <v>9.2159999999999993</v>
      </c>
      <c r="I430" s="211"/>
      <c r="J430" s="207"/>
      <c r="K430" s="207"/>
      <c r="L430" s="212"/>
      <c r="M430" s="213"/>
      <c r="N430" s="214"/>
      <c r="O430" s="214"/>
      <c r="P430" s="214"/>
      <c r="Q430" s="214"/>
      <c r="R430" s="214"/>
      <c r="S430" s="214"/>
      <c r="T430" s="215"/>
      <c r="AT430" s="216" t="s">
        <v>145</v>
      </c>
      <c r="AU430" s="216" t="s">
        <v>139</v>
      </c>
      <c r="AV430" s="14" t="s">
        <v>79</v>
      </c>
      <c r="AW430" s="14" t="s">
        <v>31</v>
      </c>
      <c r="AX430" s="14" t="s">
        <v>69</v>
      </c>
      <c r="AY430" s="216" t="s">
        <v>128</v>
      </c>
    </row>
    <row r="431" spans="1:65" s="14" customFormat="1" ht="11.25">
      <c r="B431" s="206"/>
      <c r="C431" s="207"/>
      <c r="D431" s="189" t="s">
        <v>145</v>
      </c>
      <c r="E431" s="208" t="s">
        <v>19</v>
      </c>
      <c r="F431" s="209" t="s">
        <v>151</v>
      </c>
      <c r="G431" s="207"/>
      <c r="H431" s="210">
        <v>1.3440000000000001</v>
      </c>
      <c r="I431" s="211"/>
      <c r="J431" s="207"/>
      <c r="K431" s="207"/>
      <c r="L431" s="212"/>
      <c r="M431" s="213"/>
      <c r="N431" s="214"/>
      <c r="O431" s="214"/>
      <c r="P431" s="214"/>
      <c r="Q431" s="214"/>
      <c r="R431" s="214"/>
      <c r="S431" s="214"/>
      <c r="T431" s="215"/>
      <c r="AT431" s="216" t="s">
        <v>145</v>
      </c>
      <c r="AU431" s="216" t="s">
        <v>139</v>
      </c>
      <c r="AV431" s="14" t="s">
        <v>79</v>
      </c>
      <c r="AW431" s="14" t="s">
        <v>31</v>
      </c>
      <c r="AX431" s="14" t="s">
        <v>69</v>
      </c>
      <c r="AY431" s="216" t="s">
        <v>128</v>
      </c>
    </row>
    <row r="432" spans="1:65" s="14" customFormat="1" ht="11.25">
      <c r="B432" s="206"/>
      <c r="C432" s="207"/>
      <c r="D432" s="189" t="s">
        <v>145</v>
      </c>
      <c r="E432" s="208" t="s">
        <v>19</v>
      </c>
      <c r="F432" s="209" t="s">
        <v>152</v>
      </c>
      <c r="G432" s="207"/>
      <c r="H432" s="210">
        <v>2.8319999999999999</v>
      </c>
      <c r="I432" s="211"/>
      <c r="J432" s="207"/>
      <c r="K432" s="207"/>
      <c r="L432" s="212"/>
      <c r="M432" s="213"/>
      <c r="N432" s="214"/>
      <c r="O432" s="214"/>
      <c r="P432" s="214"/>
      <c r="Q432" s="214"/>
      <c r="R432" s="214"/>
      <c r="S432" s="214"/>
      <c r="T432" s="215"/>
      <c r="AT432" s="216" t="s">
        <v>145</v>
      </c>
      <c r="AU432" s="216" t="s">
        <v>139</v>
      </c>
      <c r="AV432" s="14" t="s">
        <v>79</v>
      </c>
      <c r="AW432" s="14" t="s">
        <v>31</v>
      </c>
      <c r="AX432" s="14" t="s">
        <v>69</v>
      </c>
      <c r="AY432" s="216" t="s">
        <v>128</v>
      </c>
    </row>
    <row r="433" spans="1:65" s="15" customFormat="1" ht="11.25">
      <c r="B433" s="217"/>
      <c r="C433" s="218"/>
      <c r="D433" s="189" t="s">
        <v>145</v>
      </c>
      <c r="E433" s="219" t="s">
        <v>19</v>
      </c>
      <c r="F433" s="220" t="s">
        <v>148</v>
      </c>
      <c r="G433" s="218"/>
      <c r="H433" s="221">
        <v>13.391999999999999</v>
      </c>
      <c r="I433" s="222"/>
      <c r="J433" s="218"/>
      <c r="K433" s="218"/>
      <c r="L433" s="223"/>
      <c r="M433" s="224"/>
      <c r="N433" s="225"/>
      <c r="O433" s="225"/>
      <c r="P433" s="225"/>
      <c r="Q433" s="225"/>
      <c r="R433" s="225"/>
      <c r="S433" s="225"/>
      <c r="T433" s="226"/>
      <c r="AT433" s="227" t="s">
        <v>145</v>
      </c>
      <c r="AU433" s="227" t="s">
        <v>139</v>
      </c>
      <c r="AV433" s="15" t="s">
        <v>139</v>
      </c>
      <c r="AW433" s="15" t="s">
        <v>31</v>
      </c>
      <c r="AX433" s="15" t="s">
        <v>69</v>
      </c>
      <c r="AY433" s="227" t="s">
        <v>128</v>
      </c>
    </row>
    <row r="434" spans="1:65" s="13" customFormat="1" ht="11.25">
      <c r="B434" s="196"/>
      <c r="C434" s="197"/>
      <c r="D434" s="189" t="s">
        <v>145</v>
      </c>
      <c r="E434" s="198" t="s">
        <v>19</v>
      </c>
      <c r="F434" s="199" t="s">
        <v>259</v>
      </c>
      <c r="G434" s="197"/>
      <c r="H434" s="198" t="s">
        <v>19</v>
      </c>
      <c r="I434" s="200"/>
      <c r="J434" s="197"/>
      <c r="K434" s="197"/>
      <c r="L434" s="201"/>
      <c r="M434" s="202"/>
      <c r="N434" s="203"/>
      <c r="O434" s="203"/>
      <c r="P434" s="203"/>
      <c r="Q434" s="203"/>
      <c r="R434" s="203"/>
      <c r="S434" s="203"/>
      <c r="T434" s="204"/>
      <c r="AT434" s="205" t="s">
        <v>145</v>
      </c>
      <c r="AU434" s="205" t="s">
        <v>139</v>
      </c>
      <c r="AV434" s="13" t="s">
        <v>77</v>
      </c>
      <c r="AW434" s="13" t="s">
        <v>31</v>
      </c>
      <c r="AX434" s="13" t="s">
        <v>69</v>
      </c>
      <c r="AY434" s="205" t="s">
        <v>128</v>
      </c>
    </row>
    <row r="435" spans="1:65" s="14" customFormat="1" ht="11.25">
      <c r="B435" s="206"/>
      <c r="C435" s="207"/>
      <c r="D435" s="189" t="s">
        <v>145</v>
      </c>
      <c r="E435" s="208" t="s">
        <v>19</v>
      </c>
      <c r="F435" s="209" t="s">
        <v>260</v>
      </c>
      <c r="G435" s="207"/>
      <c r="H435" s="210">
        <v>3.6480000000000001</v>
      </c>
      <c r="I435" s="211"/>
      <c r="J435" s="207"/>
      <c r="K435" s="207"/>
      <c r="L435" s="212"/>
      <c r="M435" s="213"/>
      <c r="N435" s="214"/>
      <c r="O435" s="214"/>
      <c r="P435" s="214"/>
      <c r="Q435" s="214"/>
      <c r="R435" s="214"/>
      <c r="S435" s="214"/>
      <c r="T435" s="215"/>
      <c r="AT435" s="216" t="s">
        <v>145</v>
      </c>
      <c r="AU435" s="216" t="s">
        <v>139</v>
      </c>
      <c r="AV435" s="14" t="s">
        <v>79</v>
      </c>
      <c r="AW435" s="14" t="s">
        <v>31</v>
      </c>
      <c r="AX435" s="14" t="s">
        <v>69</v>
      </c>
      <c r="AY435" s="216" t="s">
        <v>128</v>
      </c>
    </row>
    <row r="436" spans="1:65" s="14" customFormat="1" ht="11.25">
      <c r="B436" s="206"/>
      <c r="C436" s="207"/>
      <c r="D436" s="189" t="s">
        <v>145</v>
      </c>
      <c r="E436" s="208" t="s">
        <v>19</v>
      </c>
      <c r="F436" s="209" t="s">
        <v>261</v>
      </c>
      <c r="G436" s="207"/>
      <c r="H436" s="210">
        <v>0.53200000000000003</v>
      </c>
      <c r="I436" s="211"/>
      <c r="J436" s="207"/>
      <c r="K436" s="207"/>
      <c r="L436" s="212"/>
      <c r="M436" s="213"/>
      <c r="N436" s="214"/>
      <c r="O436" s="214"/>
      <c r="P436" s="214"/>
      <c r="Q436" s="214"/>
      <c r="R436" s="214"/>
      <c r="S436" s="214"/>
      <c r="T436" s="215"/>
      <c r="AT436" s="216" t="s">
        <v>145</v>
      </c>
      <c r="AU436" s="216" t="s">
        <v>139</v>
      </c>
      <c r="AV436" s="14" t="s">
        <v>79</v>
      </c>
      <c r="AW436" s="14" t="s">
        <v>31</v>
      </c>
      <c r="AX436" s="14" t="s">
        <v>69</v>
      </c>
      <c r="AY436" s="216" t="s">
        <v>128</v>
      </c>
    </row>
    <row r="437" spans="1:65" s="14" customFormat="1" ht="11.25">
      <c r="B437" s="206"/>
      <c r="C437" s="207"/>
      <c r="D437" s="189" t="s">
        <v>145</v>
      </c>
      <c r="E437" s="208" t="s">
        <v>19</v>
      </c>
      <c r="F437" s="209" t="s">
        <v>262</v>
      </c>
      <c r="G437" s="207"/>
      <c r="H437" s="210">
        <v>1.9470000000000001</v>
      </c>
      <c r="I437" s="211"/>
      <c r="J437" s="207"/>
      <c r="K437" s="207"/>
      <c r="L437" s="212"/>
      <c r="M437" s="213"/>
      <c r="N437" s="214"/>
      <c r="O437" s="214"/>
      <c r="P437" s="214"/>
      <c r="Q437" s="214"/>
      <c r="R437" s="214"/>
      <c r="S437" s="214"/>
      <c r="T437" s="215"/>
      <c r="AT437" s="216" t="s">
        <v>145</v>
      </c>
      <c r="AU437" s="216" t="s">
        <v>139</v>
      </c>
      <c r="AV437" s="14" t="s">
        <v>79</v>
      </c>
      <c r="AW437" s="14" t="s">
        <v>31</v>
      </c>
      <c r="AX437" s="14" t="s">
        <v>69</v>
      </c>
      <c r="AY437" s="216" t="s">
        <v>128</v>
      </c>
    </row>
    <row r="438" spans="1:65" s="15" customFormat="1" ht="11.25">
      <c r="B438" s="217"/>
      <c r="C438" s="218"/>
      <c r="D438" s="189" t="s">
        <v>145</v>
      </c>
      <c r="E438" s="219" t="s">
        <v>19</v>
      </c>
      <c r="F438" s="220" t="s">
        <v>148</v>
      </c>
      <c r="G438" s="218"/>
      <c r="H438" s="221">
        <v>6.1269999999999998</v>
      </c>
      <c r="I438" s="222"/>
      <c r="J438" s="218"/>
      <c r="K438" s="218"/>
      <c r="L438" s="223"/>
      <c r="M438" s="224"/>
      <c r="N438" s="225"/>
      <c r="O438" s="225"/>
      <c r="P438" s="225"/>
      <c r="Q438" s="225"/>
      <c r="R438" s="225"/>
      <c r="S438" s="225"/>
      <c r="T438" s="226"/>
      <c r="AT438" s="227" t="s">
        <v>145</v>
      </c>
      <c r="AU438" s="227" t="s">
        <v>139</v>
      </c>
      <c r="AV438" s="15" t="s">
        <v>139</v>
      </c>
      <c r="AW438" s="15" t="s">
        <v>31</v>
      </c>
      <c r="AX438" s="15" t="s">
        <v>69</v>
      </c>
      <c r="AY438" s="227" t="s">
        <v>128</v>
      </c>
    </row>
    <row r="439" spans="1:65" s="16" customFormat="1" ht="11.25">
      <c r="B439" s="228"/>
      <c r="C439" s="229"/>
      <c r="D439" s="189" t="s">
        <v>145</v>
      </c>
      <c r="E439" s="230" t="s">
        <v>19</v>
      </c>
      <c r="F439" s="231" t="s">
        <v>153</v>
      </c>
      <c r="G439" s="229"/>
      <c r="H439" s="232">
        <v>19.518999999999998</v>
      </c>
      <c r="I439" s="233"/>
      <c r="J439" s="229"/>
      <c r="K439" s="229"/>
      <c r="L439" s="234"/>
      <c r="M439" s="235"/>
      <c r="N439" s="236"/>
      <c r="O439" s="236"/>
      <c r="P439" s="236"/>
      <c r="Q439" s="236"/>
      <c r="R439" s="236"/>
      <c r="S439" s="236"/>
      <c r="T439" s="237"/>
      <c r="AT439" s="238" t="s">
        <v>145</v>
      </c>
      <c r="AU439" s="238" t="s">
        <v>139</v>
      </c>
      <c r="AV439" s="16" t="s">
        <v>138</v>
      </c>
      <c r="AW439" s="16" t="s">
        <v>31</v>
      </c>
      <c r="AX439" s="16" t="s">
        <v>77</v>
      </c>
      <c r="AY439" s="238" t="s">
        <v>128</v>
      </c>
    </row>
    <row r="440" spans="1:65" s="14" customFormat="1" ht="11.25">
      <c r="B440" s="206"/>
      <c r="C440" s="207"/>
      <c r="D440" s="189" t="s">
        <v>145</v>
      </c>
      <c r="E440" s="207"/>
      <c r="F440" s="209" t="s">
        <v>269</v>
      </c>
      <c r="G440" s="207"/>
      <c r="H440" s="210">
        <v>20.495000000000001</v>
      </c>
      <c r="I440" s="211"/>
      <c r="J440" s="207"/>
      <c r="K440" s="207"/>
      <c r="L440" s="212"/>
      <c r="M440" s="213"/>
      <c r="N440" s="214"/>
      <c r="O440" s="214"/>
      <c r="P440" s="214"/>
      <c r="Q440" s="214"/>
      <c r="R440" s="214"/>
      <c r="S440" s="214"/>
      <c r="T440" s="215"/>
      <c r="AT440" s="216" t="s">
        <v>145</v>
      </c>
      <c r="AU440" s="216" t="s">
        <v>139</v>
      </c>
      <c r="AV440" s="14" t="s">
        <v>79</v>
      </c>
      <c r="AW440" s="14" t="s">
        <v>4</v>
      </c>
      <c r="AX440" s="14" t="s">
        <v>77</v>
      </c>
      <c r="AY440" s="216" t="s">
        <v>128</v>
      </c>
    </row>
    <row r="441" spans="1:65" s="2" customFormat="1" ht="16.5" customHeight="1">
      <c r="A441" s="37"/>
      <c r="B441" s="38"/>
      <c r="C441" s="176" t="s">
        <v>369</v>
      </c>
      <c r="D441" s="176" t="s">
        <v>133</v>
      </c>
      <c r="E441" s="177" t="s">
        <v>370</v>
      </c>
      <c r="F441" s="178" t="s">
        <v>371</v>
      </c>
      <c r="G441" s="179" t="s">
        <v>136</v>
      </c>
      <c r="H441" s="180">
        <v>16.396999999999998</v>
      </c>
      <c r="I441" s="181"/>
      <c r="J441" s="182">
        <f>ROUND(I441*H441,2)</f>
        <v>0</v>
      </c>
      <c r="K441" s="178" t="s">
        <v>137</v>
      </c>
      <c r="L441" s="42"/>
      <c r="M441" s="183" t="s">
        <v>19</v>
      </c>
      <c r="N441" s="184" t="s">
        <v>40</v>
      </c>
      <c r="O441" s="67"/>
      <c r="P441" s="185">
        <f>O441*H441</f>
        <v>0</v>
      </c>
      <c r="Q441" s="185">
        <v>1.5299999999999999E-3</v>
      </c>
      <c r="R441" s="185">
        <f>Q441*H441</f>
        <v>2.5087409999999997E-2</v>
      </c>
      <c r="S441" s="185">
        <v>0</v>
      </c>
      <c r="T441" s="186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87" t="s">
        <v>138</v>
      </c>
      <c r="AT441" s="187" t="s">
        <v>133</v>
      </c>
      <c r="AU441" s="187" t="s">
        <v>139</v>
      </c>
      <c r="AY441" s="20" t="s">
        <v>128</v>
      </c>
      <c r="BE441" s="188">
        <f>IF(N441="základní",J441,0)</f>
        <v>0</v>
      </c>
      <c r="BF441" s="188">
        <f>IF(N441="snížená",J441,0)</f>
        <v>0</v>
      </c>
      <c r="BG441" s="188">
        <f>IF(N441="zákl. přenesená",J441,0)</f>
        <v>0</v>
      </c>
      <c r="BH441" s="188">
        <f>IF(N441="sníž. přenesená",J441,0)</f>
        <v>0</v>
      </c>
      <c r="BI441" s="188">
        <f>IF(N441="nulová",J441,0)</f>
        <v>0</v>
      </c>
      <c r="BJ441" s="20" t="s">
        <v>77</v>
      </c>
      <c r="BK441" s="188">
        <f>ROUND(I441*H441,2)</f>
        <v>0</v>
      </c>
      <c r="BL441" s="20" t="s">
        <v>138</v>
      </c>
      <c r="BM441" s="187" t="s">
        <v>372</v>
      </c>
    </row>
    <row r="442" spans="1:65" s="2" customFormat="1" ht="11.25">
      <c r="A442" s="37"/>
      <c r="B442" s="38"/>
      <c r="C442" s="39"/>
      <c r="D442" s="189" t="s">
        <v>141</v>
      </c>
      <c r="E442" s="39"/>
      <c r="F442" s="190" t="s">
        <v>373</v>
      </c>
      <c r="G442" s="39"/>
      <c r="H442" s="39"/>
      <c r="I442" s="191"/>
      <c r="J442" s="39"/>
      <c r="K442" s="39"/>
      <c r="L442" s="42"/>
      <c r="M442" s="192"/>
      <c r="N442" s="193"/>
      <c r="O442" s="67"/>
      <c r="P442" s="67"/>
      <c r="Q442" s="67"/>
      <c r="R442" s="67"/>
      <c r="S442" s="67"/>
      <c r="T442" s="68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20" t="s">
        <v>141</v>
      </c>
      <c r="AU442" s="20" t="s">
        <v>139</v>
      </c>
    </row>
    <row r="443" spans="1:65" s="2" customFormat="1" ht="11.25">
      <c r="A443" s="37"/>
      <c r="B443" s="38"/>
      <c r="C443" s="39"/>
      <c r="D443" s="194" t="s">
        <v>143</v>
      </c>
      <c r="E443" s="39"/>
      <c r="F443" s="195" t="s">
        <v>374</v>
      </c>
      <c r="G443" s="39"/>
      <c r="H443" s="39"/>
      <c r="I443" s="191"/>
      <c r="J443" s="39"/>
      <c r="K443" s="39"/>
      <c r="L443" s="42"/>
      <c r="M443" s="192"/>
      <c r="N443" s="193"/>
      <c r="O443" s="67"/>
      <c r="P443" s="67"/>
      <c r="Q443" s="67"/>
      <c r="R443" s="67"/>
      <c r="S443" s="67"/>
      <c r="T443" s="68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20" t="s">
        <v>143</v>
      </c>
      <c r="AU443" s="20" t="s">
        <v>139</v>
      </c>
    </row>
    <row r="444" spans="1:65" s="13" customFormat="1" ht="11.25">
      <c r="B444" s="196"/>
      <c r="C444" s="197"/>
      <c r="D444" s="189" t="s">
        <v>145</v>
      </c>
      <c r="E444" s="198" t="s">
        <v>19</v>
      </c>
      <c r="F444" s="199" t="s">
        <v>375</v>
      </c>
      <c r="G444" s="197"/>
      <c r="H444" s="198" t="s">
        <v>19</v>
      </c>
      <c r="I444" s="200"/>
      <c r="J444" s="197"/>
      <c r="K444" s="197"/>
      <c r="L444" s="201"/>
      <c r="M444" s="202"/>
      <c r="N444" s="203"/>
      <c r="O444" s="203"/>
      <c r="P444" s="203"/>
      <c r="Q444" s="203"/>
      <c r="R444" s="203"/>
      <c r="S444" s="203"/>
      <c r="T444" s="204"/>
      <c r="AT444" s="205" t="s">
        <v>145</v>
      </c>
      <c r="AU444" s="205" t="s">
        <v>139</v>
      </c>
      <c r="AV444" s="13" t="s">
        <v>77</v>
      </c>
      <c r="AW444" s="13" t="s">
        <v>31</v>
      </c>
      <c r="AX444" s="13" t="s">
        <v>69</v>
      </c>
      <c r="AY444" s="205" t="s">
        <v>128</v>
      </c>
    </row>
    <row r="445" spans="1:65" s="13" customFormat="1" ht="11.25">
      <c r="B445" s="196"/>
      <c r="C445" s="197"/>
      <c r="D445" s="189" t="s">
        <v>145</v>
      </c>
      <c r="E445" s="198" t="s">
        <v>19</v>
      </c>
      <c r="F445" s="199" t="s">
        <v>236</v>
      </c>
      <c r="G445" s="197"/>
      <c r="H445" s="198" t="s">
        <v>19</v>
      </c>
      <c r="I445" s="200"/>
      <c r="J445" s="197"/>
      <c r="K445" s="197"/>
      <c r="L445" s="201"/>
      <c r="M445" s="202"/>
      <c r="N445" s="203"/>
      <c r="O445" s="203"/>
      <c r="P445" s="203"/>
      <c r="Q445" s="203"/>
      <c r="R445" s="203"/>
      <c r="S445" s="203"/>
      <c r="T445" s="204"/>
      <c r="AT445" s="205" t="s">
        <v>145</v>
      </c>
      <c r="AU445" s="205" t="s">
        <v>139</v>
      </c>
      <c r="AV445" s="13" t="s">
        <v>77</v>
      </c>
      <c r="AW445" s="13" t="s">
        <v>31</v>
      </c>
      <c r="AX445" s="13" t="s">
        <v>69</v>
      </c>
      <c r="AY445" s="205" t="s">
        <v>128</v>
      </c>
    </row>
    <row r="446" spans="1:65" s="13" customFormat="1" ht="11.25">
      <c r="B446" s="196"/>
      <c r="C446" s="197"/>
      <c r="D446" s="189" t="s">
        <v>145</v>
      </c>
      <c r="E446" s="198" t="s">
        <v>19</v>
      </c>
      <c r="F446" s="199" t="s">
        <v>149</v>
      </c>
      <c r="G446" s="197"/>
      <c r="H446" s="198" t="s">
        <v>19</v>
      </c>
      <c r="I446" s="200"/>
      <c r="J446" s="197"/>
      <c r="K446" s="197"/>
      <c r="L446" s="201"/>
      <c r="M446" s="202"/>
      <c r="N446" s="203"/>
      <c r="O446" s="203"/>
      <c r="P446" s="203"/>
      <c r="Q446" s="203"/>
      <c r="R446" s="203"/>
      <c r="S446" s="203"/>
      <c r="T446" s="204"/>
      <c r="AT446" s="205" t="s">
        <v>145</v>
      </c>
      <c r="AU446" s="205" t="s">
        <v>139</v>
      </c>
      <c r="AV446" s="13" t="s">
        <v>77</v>
      </c>
      <c r="AW446" s="13" t="s">
        <v>31</v>
      </c>
      <c r="AX446" s="13" t="s">
        <v>69</v>
      </c>
      <c r="AY446" s="205" t="s">
        <v>128</v>
      </c>
    </row>
    <row r="447" spans="1:65" s="14" customFormat="1" ht="11.25">
      <c r="B447" s="206"/>
      <c r="C447" s="207"/>
      <c r="D447" s="189" t="s">
        <v>145</v>
      </c>
      <c r="E447" s="208" t="s">
        <v>19</v>
      </c>
      <c r="F447" s="209" t="s">
        <v>376</v>
      </c>
      <c r="G447" s="207"/>
      <c r="H447" s="210">
        <v>7.3730000000000002</v>
      </c>
      <c r="I447" s="211"/>
      <c r="J447" s="207"/>
      <c r="K447" s="207"/>
      <c r="L447" s="212"/>
      <c r="M447" s="213"/>
      <c r="N447" s="214"/>
      <c r="O447" s="214"/>
      <c r="P447" s="214"/>
      <c r="Q447" s="214"/>
      <c r="R447" s="214"/>
      <c r="S447" s="214"/>
      <c r="T447" s="215"/>
      <c r="AT447" s="216" t="s">
        <v>145</v>
      </c>
      <c r="AU447" s="216" t="s">
        <v>139</v>
      </c>
      <c r="AV447" s="14" t="s">
        <v>79</v>
      </c>
      <c r="AW447" s="14" t="s">
        <v>31</v>
      </c>
      <c r="AX447" s="14" t="s">
        <v>69</v>
      </c>
      <c r="AY447" s="216" t="s">
        <v>128</v>
      </c>
    </row>
    <row r="448" spans="1:65" s="14" customFormat="1" ht="11.25">
      <c r="B448" s="206"/>
      <c r="C448" s="207"/>
      <c r="D448" s="189" t="s">
        <v>145</v>
      </c>
      <c r="E448" s="208" t="s">
        <v>19</v>
      </c>
      <c r="F448" s="209" t="s">
        <v>377</v>
      </c>
      <c r="G448" s="207"/>
      <c r="H448" s="210">
        <v>1.075</v>
      </c>
      <c r="I448" s="211"/>
      <c r="J448" s="207"/>
      <c r="K448" s="207"/>
      <c r="L448" s="212"/>
      <c r="M448" s="213"/>
      <c r="N448" s="214"/>
      <c r="O448" s="214"/>
      <c r="P448" s="214"/>
      <c r="Q448" s="214"/>
      <c r="R448" s="214"/>
      <c r="S448" s="214"/>
      <c r="T448" s="215"/>
      <c r="AT448" s="216" t="s">
        <v>145</v>
      </c>
      <c r="AU448" s="216" t="s">
        <v>139</v>
      </c>
      <c r="AV448" s="14" t="s">
        <v>79</v>
      </c>
      <c r="AW448" s="14" t="s">
        <v>31</v>
      </c>
      <c r="AX448" s="14" t="s">
        <v>69</v>
      </c>
      <c r="AY448" s="216" t="s">
        <v>128</v>
      </c>
    </row>
    <row r="449" spans="1:65" s="14" customFormat="1" ht="11.25">
      <c r="B449" s="206"/>
      <c r="C449" s="207"/>
      <c r="D449" s="189" t="s">
        <v>145</v>
      </c>
      <c r="E449" s="208" t="s">
        <v>19</v>
      </c>
      <c r="F449" s="209" t="s">
        <v>378</v>
      </c>
      <c r="G449" s="207"/>
      <c r="H449" s="210">
        <v>2.266</v>
      </c>
      <c r="I449" s="211"/>
      <c r="J449" s="207"/>
      <c r="K449" s="207"/>
      <c r="L449" s="212"/>
      <c r="M449" s="213"/>
      <c r="N449" s="214"/>
      <c r="O449" s="214"/>
      <c r="P449" s="214"/>
      <c r="Q449" s="214"/>
      <c r="R449" s="214"/>
      <c r="S449" s="214"/>
      <c r="T449" s="215"/>
      <c r="AT449" s="216" t="s">
        <v>145</v>
      </c>
      <c r="AU449" s="216" t="s">
        <v>139</v>
      </c>
      <c r="AV449" s="14" t="s">
        <v>79</v>
      </c>
      <c r="AW449" s="14" t="s">
        <v>31</v>
      </c>
      <c r="AX449" s="14" t="s">
        <v>69</v>
      </c>
      <c r="AY449" s="216" t="s">
        <v>128</v>
      </c>
    </row>
    <row r="450" spans="1:65" s="15" customFormat="1" ht="11.25">
      <c r="B450" s="217"/>
      <c r="C450" s="218"/>
      <c r="D450" s="189" t="s">
        <v>145</v>
      </c>
      <c r="E450" s="219" t="s">
        <v>19</v>
      </c>
      <c r="F450" s="220" t="s">
        <v>148</v>
      </c>
      <c r="G450" s="218"/>
      <c r="H450" s="221">
        <v>10.714</v>
      </c>
      <c r="I450" s="222"/>
      <c r="J450" s="218"/>
      <c r="K450" s="218"/>
      <c r="L450" s="223"/>
      <c r="M450" s="224"/>
      <c r="N450" s="225"/>
      <c r="O450" s="225"/>
      <c r="P450" s="225"/>
      <c r="Q450" s="225"/>
      <c r="R450" s="225"/>
      <c r="S450" s="225"/>
      <c r="T450" s="226"/>
      <c r="AT450" s="227" t="s">
        <v>145</v>
      </c>
      <c r="AU450" s="227" t="s">
        <v>139</v>
      </c>
      <c r="AV450" s="15" t="s">
        <v>139</v>
      </c>
      <c r="AW450" s="15" t="s">
        <v>31</v>
      </c>
      <c r="AX450" s="15" t="s">
        <v>69</v>
      </c>
      <c r="AY450" s="227" t="s">
        <v>128</v>
      </c>
    </row>
    <row r="451" spans="1:65" s="13" customFormat="1" ht="11.25">
      <c r="B451" s="196"/>
      <c r="C451" s="197"/>
      <c r="D451" s="189" t="s">
        <v>145</v>
      </c>
      <c r="E451" s="198" t="s">
        <v>19</v>
      </c>
      <c r="F451" s="199" t="s">
        <v>259</v>
      </c>
      <c r="G451" s="197"/>
      <c r="H451" s="198" t="s">
        <v>19</v>
      </c>
      <c r="I451" s="200"/>
      <c r="J451" s="197"/>
      <c r="K451" s="197"/>
      <c r="L451" s="201"/>
      <c r="M451" s="202"/>
      <c r="N451" s="203"/>
      <c r="O451" s="203"/>
      <c r="P451" s="203"/>
      <c r="Q451" s="203"/>
      <c r="R451" s="203"/>
      <c r="S451" s="203"/>
      <c r="T451" s="204"/>
      <c r="AT451" s="205" t="s">
        <v>145</v>
      </c>
      <c r="AU451" s="205" t="s">
        <v>139</v>
      </c>
      <c r="AV451" s="13" t="s">
        <v>77</v>
      </c>
      <c r="AW451" s="13" t="s">
        <v>31</v>
      </c>
      <c r="AX451" s="13" t="s">
        <v>69</v>
      </c>
      <c r="AY451" s="205" t="s">
        <v>128</v>
      </c>
    </row>
    <row r="452" spans="1:65" s="14" customFormat="1" ht="11.25">
      <c r="B452" s="206"/>
      <c r="C452" s="207"/>
      <c r="D452" s="189" t="s">
        <v>145</v>
      </c>
      <c r="E452" s="208" t="s">
        <v>19</v>
      </c>
      <c r="F452" s="209" t="s">
        <v>379</v>
      </c>
      <c r="G452" s="207"/>
      <c r="H452" s="210">
        <v>2.9180000000000001</v>
      </c>
      <c r="I452" s="211"/>
      <c r="J452" s="207"/>
      <c r="K452" s="207"/>
      <c r="L452" s="212"/>
      <c r="M452" s="213"/>
      <c r="N452" s="214"/>
      <c r="O452" s="214"/>
      <c r="P452" s="214"/>
      <c r="Q452" s="214"/>
      <c r="R452" s="214"/>
      <c r="S452" s="214"/>
      <c r="T452" s="215"/>
      <c r="AT452" s="216" t="s">
        <v>145</v>
      </c>
      <c r="AU452" s="216" t="s">
        <v>139</v>
      </c>
      <c r="AV452" s="14" t="s">
        <v>79</v>
      </c>
      <c r="AW452" s="14" t="s">
        <v>31</v>
      </c>
      <c r="AX452" s="14" t="s">
        <v>69</v>
      </c>
      <c r="AY452" s="216" t="s">
        <v>128</v>
      </c>
    </row>
    <row r="453" spans="1:65" s="14" customFormat="1" ht="11.25">
      <c r="B453" s="206"/>
      <c r="C453" s="207"/>
      <c r="D453" s="189" t="s">
        <v>145</v>
      </c>
      <c r="E453" s="208" t="s">
        <v>19</v>
      </c>
      <c r="F453" s="209" t="s">
        <v>380</v>
      </c>
      <c r="G453" s="207"/>
      <c r="H453" s="210">
        <v>0.42599999999999999</v>
      </c>
      <c r="I453" s="211"/>
      <c r="J453" s="207"/>
      <c r="K453" s="207"/>
      <c r="L453" s="212"/>
      <c r="M453" s="213"/>
      <c r="N453" s="214"/>
      <c r="O453" s="214"/>
      <c r="P453" s="214"/>
      <c r="Q453" s="214"/>
      <c r="R453" s="214"/>
      <c r="S453" s="214"/>
      <c r="T453" s="215"/>
      <c r="AT453" s="216" t="s">
        <v>145</v>
      </c>
      <c r="AU453" s="216" t="s">
        <v>139</v>
      </c>
      <c r="AV453" s="14" t="s">
        <v>79</v>
      </c>
      <c r="AW453" s="14" t="s">
        <v>31</v>
      </c>
      <c r="AX453" s="14" t="s">
        <v>69</v>
      </c>
      <c r="AY453" s="216" t="s">
        <v>128</v>
      </c>
    </row>
    <row r="454" spans="1:65" s="14" customFormat="1" ht="11.25">
      <c r="B454" s="206"/>
      <c r="C454" s="207"/>
      <c r="D454" s="189" t="s">
        <v>145</v>
      </c>
      <c r="E454" s="208" t="s">
        <v>19</v>
      </c>
      <c r="F454" s="209" t="s">
        <v>381</v>
      </c>
      <c r="G454" s="207"/>
      <c r="H454" s="210">
        <v>1.5580000000000001</v>
      </c>
      <c r="I454" s="211"/>
      <c r="J454" s="207"/>
      <c r="K454" s="207"/>
      <c r="L454" s="212"/>
      <c r="M454" s="213"/>
      <c r="N454" s="214"/>
      <c r="O454" s="214"/>
      <c r="P454" s="214"/>
      <c r="Q454" s="214"/>
      <c r="R454" s="214"/>
      <c r="S454" s="214"/>
      <c r="T454" s="215"/>
      <c r="AT454" s="216" t="s">
        <v>145</v>
      </c>
      <c r="AU454" s="216" t="s">
        <v>139</v>
      </c>
      <c r="AV454" s="14" t="s">
        <v>79</v>
      </c>
      <c r="AW454" s="14" t="s">
        <v>31</v>
      </c>
      <c r="AX454" s="14" t="s">
        <v>69</v>
      </c>
      <c r="AY454" s="216" t="s">
        <v>128</v>
      </c>
    </row>
    <row r="455" spans="1:65" s="15" customFormat="1" ht="11.25">
      <c r="B455" s="217"/>
      <c r="C455" s="218"/>
      <c r="D455" s="189" t="s">
        <v>145</v>
      </c>
      <c r="E455" s="219" t="s">
        <v>19</v>
      </c>
      <c r="F455" s="220" t="s">
        <v>148</v>
      </c>
      <c r="G455" s="218"/>
      <c r="H455" s="221">
        <v>4.9020000000000001</v>
      </c>
      <c r="I455" s="222"/>
      <c r="J455" s="218"/>
      <c r="K455" s="218"/>
      <c r="L455" s="223"/>
      <c r="M455" s="224"/>
      <c r="N455" s="225"/>
      <c r="O455" s="225"/>
      <c r="P455" s="225"/>
      <c r="Q455" s="225"/>
      <c r="R455" s="225"/>
      <c r="S455" s="225"/>
      <c r="T455" s="226"/>
      <c r="AT455" s="227" t="s">
        <v>145</v>
      </c>
      <c r="AU455" s="227" t="s">
        <v>139</v>
      </c>
      <c r="AV455" s="15" t="s">
        <v>139</v>
      </c>
      <c r="AW455" s="15" t="s">
        <v>31</v>
      </c>
      <c r="AX455" s="15" t="s">
        <v>69</v>
      </c>
      <c r="AY455" s="227" t="s">
        <v>128</v>
      </c>
    </row>
    <row r="456" spans="1:65" s="16" customFormat="1" ht="11.25">
      <c r="B456" s="228"/>
      <c r="C456" s="229"/>
      <c r="D456" s="189" t="s">
        <v>145</v>
      </c>
      <c r="E456" s="230" t="s">
        <v>19</v>
      </c>
      <c r="F456" s="231" t="s">
        <v>153</v>
      </c>
      <c r="G456" s="229"/>
      <c r="H456" s="232">
        <v>15.616000000000001</v>
      </c>
      <c r="I456" s="233"/>
      <c r="J456" s="229"/>
      <c r="K456" s="229"/>
      <c r="L456" s="234"/>
      <c r="M456" s="235"/>
      <c r="N456" s="236"/>
      <c r="O456" s="236"/>
      <c r="P456" s="236"/>
      <c r="Q456" s="236"/>
      <c r="R456" s="236"/>
      <c r="S456" s="236"/>
      <c r="T456" s="237"/>
      <c r="AT456" s="238" t="s">
        <v>145</v>
      </c>
      <c r="AU456" s="238" t="s">
        <v>139</v>
      </c>
      <c r="AV456" s="16" t="s">
        <v>138</v>
      </c>
      <c r="AW456" s="16" t="s">
        <v>31</v>
      </c>
      <c r="AX456" s="16" t="s">
        <v>77</v>
      </c>
      <c r="AY456" s="238" t="s">
        <v>128</v>
      </c>
    </row>
    <row r="457" spans="1:65" s="14" customFormat="1" ht="11.25">
      <c r="B457" s="206"/>
      <c r="C457" s="207"/>
      <c r="D457" s="189" t="s">
        <v>145</v>
      </c>
      <c r="E457" s="207"/>
      <c r="F457" s="209" t="s">
        <v>382</v>
      </c>
      <c r="G457" s="207"/>
      <c r="H457" s="210">
        <v>16.396999999999998</v>
      </c>
      <c r="I457" s="211"/>
      <c r="J457" s="207"/>
      <c r="K457" s="207"/>
      <c r="L457" s="212"/>
      <c r="M457" s="213"/>
      <c r="N457" s="214"/>
      <c r="O457" s="214"/>
      <c r="P457" s="214"/>
      <c r="Q457" s="214"/>
      <c r="R457" s="214"/>
      <c r="S457" s="214"/>
      <c r="T457" s="215"/>
      <c r="AT457" s="216" t="s">
        <v>145</v>
      </c>
      <c r="AU457" s="216" t="s">
        <v>139</v>
      </c>
      <c r="AV457" s="14" t="s">
        <v>79</v>
      </c>
      <c r="AW457" s="14" t="s">
        <v>4</v>
      </c>
      <c r="AX457" s="14" t="s">
        <v>77</v>
      </c>
      <c r="AY457" s="216" t="s">
        <v>128</v>
      </c>
    </row>
    <row r="458" spans="1:65" s="2" customFormat="1" ht="16.5" customHeight="1">
      <c r="A458" s="37"/>
      <c r="B458" s="38"/>
      <c r="C458" s="176" t="s">
        <v>383</v>
      </c>
      <c r="D458" s="176" t="s">
        <v>133</v>
      </c>
      <c r="E458" s="177" t="s">
        <v>384</v>
      </c>
      <c r="F458" s="178" t="s">
        <v>385</v>
      </c>
      <c r="G458" s="179" t="s">
        <v>136</v>
      </c>
      <c r="H458" s="180">
        <v>16.396999999999998</v>
      </c>
      <c r="I458" s="181"/>
      <c r="J458" s="182">
        <f>ROUND(I458*H458,2)</f>
        <v>0</v>
      </c>
      <c r="K458" s="178" t="s">
        <v>137</v>
      </c>
      <c r="L458" s="42"/>
      <c r="M458" s="183" t="s">
        <v>19</v>
      </c>
      <c r="N458" s="184" t="s">
        <v>40</v>
      </c>
      <c r="O458" s="67"/>
      <c r="P458" s="185">
        <f>O458*H458</f>
        <v>0</v>
      </c>
      <c r="Q458" s="185">
        <v>0</v>
      </c>
      <c r="R458" s="185">
        <f>Q458*H458</f>
        <v>0</v>
      </c>
      <c r="S458" s="185">
        <v>0</v>
      </c>
      <c r="T458" s="186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87" t="s">
        <v>138</v>
      </c>
      <c r="AT458" s="187" t="s">
        <v>133</v>
      </c>
      <c r="AU458" s="187" t="s">
        <v>139</v>
      </c>
      <c r="AY458" s="20" t="s">
        <v>128</v>
      </c>
      <c r="BE458" s="188">
        <f>IF(N458="základní",J458,0)</f>
        <v>0</v>
      </c>
      <c r="BF458" s="188">
        <f>IF(N458="snížená",J458,0)</f>
        <v>0</v>
      </c>
      <c r="BG458" s="188">
        <f>IF(N458="zákl. přenesená",J458,0)</f>
        <v>0</v>
      </c>
      <c r="BH458" s="188">
        <f>IF(N458="sníž. přenesená",J458,0)</f>
        <v>0</v>
      </c>
      <c r="BI458" s="188">
        <f>IF(N458="nulová",J458,0)</f>
        <v>0</v>
      </c>
      <c r="BJ458" s="20" t="s">
        <v>77</v>
      </c>
      <c r="BK458" s="188">
        <f>ROUND(I458*H458,2)</f>
        <v>0</v>
      </c>
      <c r="BL458" s="20" t="s">
        <v>138</v>
      </c>
      <c r="BM458" s="187" t="s">
        <v>386</v>
      </c>
    </row>
    <row r="459" spans="1:65" s="2" customFormat="1" ht="11.25">
      <c r="A459" s="37"/>
      <c r="B459" s="38"/>
      <c r="C459" s="39"/>
      <c r="D459" s="189" t="s">
        <v>141</v>
      </c>
      <c r="E459" s="39"/>
      <c r="F459" s="190" t="s">
        <v>387</v>
      </c>
      <c r="G459" s="39"/>
      <c r="H459" s="39"/>
      <c r="I459" s="191"/>
      <c r="J459" s="39"/>
      <c r="K459" s="39"/>
      <c r="L459" s="42"/>
      <c r="M459" s="192"/>
      <c r="N459" s="193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20" t="s">
        <v>141</v>
      </c>
      <c r="AU459" s="20" t="s">
        <v>139</v>
      </c>
    </row>
    <row r="460" spans="1:65" s="2" customFormat="1" ht="11.25">
      <c r="A460" s="37"/>
      <c r="B460" s="38"/>
      <c r="C460" s="39"/>
      <c r="D460" s="194" t="s">
        <v>143</v>
      </c>
      <c r="E460" s="39"/>
      <c r="F460" s="195" t="s">
        <v>388</v>
      </c>
      <c r="G460" s="39"/>
      <c r="H460" s="39"/>
      <c r="I460" s="191"/>
      <c r="J460" s="39"/>
      <c r="K460" s="39"/>
      <c r="L460" s="42"/>
      <c r="M460" s="192"/>
      <c r="N460" s="193"/>
      <c r="O460" s="67"/>
      <c r="P460" s="67"/>
      <c r="Q460" s="67"/>
      <c r="R460" s="67"/>
      <c r="S460" s="67"/>
      <c r="T460" s="68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20" t="s">
        <v>143</v>
      </c>
      <c r="AU460" s="20" t="s">
        <v>139</v>
      </c>
    </row>
    <row r="461" spans="1:65" s="13" customFormat="1" ht="11.25">
      <c r="B461" s="196"/>
      <c r="C461" s="197"/>
      <c r="D461" s="189" t="s">
        <v>145</v>
      </c>
      <c r="E461" s="198" t="s">
        <v>19</v>
      </c>
      <c r="F461" s="199" t="s">
        <v>375</v>
      </c>
      <c r="G461" s="197"/>
      <c r="H461" s="198" t="s">
        <v>19</v>
      </c>
      <c r="I461" s="200"/>
      <c r="J461" s="197"/>
      <c r="K461" s="197"/>
      <c r="L461" s="201"/>
      <c r="M461" s="202"/>
      <c r="N461" s="203"/>
      <c r="O461" s="203"/>
      <c r="P461" s="203"/>
      <c r="Q461" s="203"/>
      <c r="R461" s="203"/>
      <c r="S461" s="203"/>
      <c r="T461" s="204"/>
      <c r="AT461" s="205" t="s">
        <v>145</v>
      </c>
      <c r="AU461" s="205" t="s">
        <v>139</v>
      </c>
      <c r="AV461" s="13" t="s">
        <v>77</v>
      </c>
      <c r="AW461" s="13" t="s">
        <v>31</v>
      </c>
      <c r="AX461" s="13" t="s">
        <v>69</v>
      </c>
      <c r="AY461" s="205" t="s">
        <v>128</v>
      </c>
    </row>
    <row r="462" spans="1:65" s="13" customFormat="1" ht="11.25">
      <c r="B462" s="196"/>
      <c r="C462" s="197"/>
      <c r="D462" s="189" t="s">
        <v>145</v>
      </c>
      <c r="E462" s="198" t="s">
        <v>19</v>
      </c>
      <c r="F462" s="199" t="s">
        <v>236</v>
      </c>
      <c r="G462" s="197"/>
      <c r="H462" s="198" t="s">
        <v>19</v>
      </c>
      <c r="I462" s="200"/>
      <c r="J462" s="197"/>
      <c r="K462" s="197"/>
      <c r="L462" s="201"/>
      <c r="M462" s="202"/>
      <c r="N462" s="203"/>
      <c r="O462" s="203"/>
      <c r="P462" s="203"/>
      <c r="Q462" s="203"/>
      <c r="R462" s="203"/>
      <c r="S462" s="203"/>
      <c r="T462" s="204"/>
      <c r="AT462" s="205" t="s">
        <v>145</v>
      </c>
      <c r="AU462" s="205" t="s">
        <v>139</v>
      </c>
      <c r="AV462" s="13" t="s">
        <v>77</v>
      </c>
      <c r="AW462" s="13" t="s">
        <v>31</v>
      </c>
      <c r="AX462" s="13" t="s">
        <v>69</v>
      </c>
      <c r="AY462" s="205" t="s">
        <v>128</v>
      </c>
    </row>
    <row r="463" spans="1:65" s="13" customFormat="1" ht="11.25">
      <c r="B463" s="196"/>
      <c r="C463" s="197"/>
      <c r="D463" s="189" t="s">
        <v>145</v>
      </c>
      <c r="E463" s="198" t="s">
        <v>19</v>
      </c>
      <c r="F463" s="199" t="s">
        <v>149</v>
      </c>
      <c r="G463" s="197"/>
      <c r="H463" s="198" t="s">
        <v>19</v>
      </c>
      <c r="I463" s="200"/>
      <c r="J463" s="197"/>
      <c r="K463" s="197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145</v>
      </c>
      <c r="AU463" s="205" t="s">
        <v>139</v>
      </c>
      <c r="AV463" s="13" t="s">
        <v>77</v>
      </c>
      <c r="AW463" s="13" t="s">
        <v>31</v>
      </c>
      <c r="AX463" s="13" t="s">
        <v>69</v>
      </c>
      <c r="AY463" s="205" t="s">
        <v>128</v>
      </c>
    </row>
    <row r="464" spans="1:65" s="14" customFormat="1" ht="11.25">
      <c r="B464" s="206"/>
      <c r="C464" s="207"/>
      <c r="D464" s="189" t="s">
        <v>145</v>
      </c>
      <c r="E464" s="208" t="s">
        <v>19</v>
      </c>
      <c r="F464" s="209" t="s">
        <v>376</v>
      </c>
      <c r="G464" s="207"/>
      <c r="H464" s="210">
        <v>7.3730000000000002</v>
      </c>
      <c r="I464" s="211"/>
      <c r="J464" s="207"/>
      <c r="K464" s="207"/>
      <c r="L464" s="212"/>
      <c r="M464" s="213"/>
      <c r="N464" s="214"/>
      <c r="O464" s="214"/>
      <c r="P464" s="214"/>
      <c r="Q464" s="214"/>
      <c r="R464" s="214"/>
      <c r="S464" s="214"/>
      <c r="T464" s="215"/>
      <c r="AT464" s="216" t="s">
        <v>145</v>
      </c>
      <c r="AU464" s="216" t="s">
        <v>139</v>
      </c>
      <c r="AV464" s="14" t="s">
        <v>79</v>
      </c>
      <c r="AW464" s="14" t="s">
        <v>31</v>
      </c>
      <c r="AX464" s="14" t="s">
        <v>69</v>
      </c>
      <c r="AY464" s="216" t="s">
        <v>128</v>
      </c>
    </row>
    <row r="465" spans="1:65" s="14" customFormat="1" ht="11.25">
      <c r="B465" s="206"/>
      <c r="C465" s="207"/>
      <c r="D465" s="189" t="s">
        <v>145</v>
      </c>
      <c r="E465" s="208" t="s">
        <v>19</v>
      </c>
      <c r="F465" s="209" t="s">
        <v>377</v>
      </c>
      <c r="G465" s="207"/>
      <c r="H465" s="210">
        <v>1.075</v>
      </c>
      <c r="I465" s="211"/>
      <c r="J465" s="207"/>
      <c r="K465" s="207"/>
      <c r="L465" s="212"/>
      <c r="M465" s="213"/>
      <c r="N465" s="214"/>
      <c r="O465" s="214"/>
      <c r="P465" s="214"/>
      <c r="Q465" s="214"/>
      <c r="R465" s="214"/>
      <c r="S465" s="214"/>
      <c r="T465" s="215"/>
      <c r="AT465" s="216" t="s">
        <v>145</v>
      </c>
      <c r="AU465" s="216" t="s">
        <v>139</v>
      </c>
      <c r="AV465" s="14" t="s">
        <v>79</v>
      </c>
      <c r="AW465" s="14" t="s">
        <v>31</v>
      </c>
      <c r="AX465" s="14" t="s">
        <v>69</v>
      </c>
      <c r="AY465" s="216" t="s">
        <v>128</v>
      </c>
    </row>
    <row r="466" spans="1:65" s="14" customFormat="1" ht="11.25">
      <c r="B466" s="206"/>
      <c r="C466" s="207"/>
      <c r="D466" s="189" t="s">
        <v>145</v>
      </c>
      <c r="E466" s="208" t="s">
        <v>19</v>
      </c>
      <c r="F466" s="209" t="s">
        <v>378</v>
      </c>
      <c r="G466" s="207"/>
      <c r="H466" s="210">
        <v>2.266</v>
      </c>
      <c r="I466" s="211"/>
      <c r="J466" s="207"/>
      <c r="K466" s="207"/>
      <c r="L466" s="212"/>
      <c r="M466" s="213"/>
      <c r="N466" s="214"/>
      <c r="O466" s="214"/>
      <c r="P466" s="214"/>
      <c r="Q466" s="214"/>
      <c r="R466" s="214"/>
      <c r="S466" s="214"/>
      <c r="T466" s="215"/>
      <c r="AT466" s="216" t="s">
        <v>145</v>
      </c>
      <c r="AU466" s="216" t="s">
        <v>139</v>
      </c>
      <c r="AV466" s="14" t="s">
        <v>79</v>
      </c>
      <c r="AW466" s="14" t="s">
        <v>31</v>
      </c>
      <c r="AX466" s="14" t="s">
        <v>69</v>
      </c>
      <c r="AY466" s="216" t="s">
        <v>128</v>
      </c>
    </row>
    <row r="467" spans="1:65" s="15" customFormat="1" ht="11.25">
      <c r="B467" s="217"/>
      <c r="C467" s="218"/>
      <c r="D467" s="189" t="s">
        <v>145</v>
      </c>
      <c r="E467" s="219" t="s">
        <v>19</v>
      </c>
      <c r="F467" s="220" t="s">
        <v>148</v>
      </c>
      <c r="G467" s="218"/>
      <c r="H467" s="221">
        <v>10.714</v>
      </c>
      <c r="I467" s="222"/>
      <c r="J467" s="218"/>
      <c r="K467" s="218"/>
      <c r="L467" s="223"/>
      <c r="M467" s="224"/>
      <c r="N467" s="225"/>
      <c r="O467" s="225"/>
      <c r="P467" s="225"/>
      <c r="Q467" s="225"/>
      <c r="R467" s="225"/>
      <c r="S467" s="225"/>
      <c r="T467" s="226"/>
      <c r="AT467" s="227" t="s">
        <v>145</v>
      </c>
      <c r="AU467" s="227" t="s">
        <v>139</v>
      </c>
      <c r="AV467" s="15" t="s">
        <v>139</v>
      </c>
      <c r="AW467" s="15" t="s">
        <v>31</v>
      </c>
      <c r="AX467" s="15" t="s">
        <v>69</v>
      </c>
      <c r="AY467" s="227" t="s">
        <v>128</v>
      </c>
    </row>
    <row r="468" spans="1:65" s="13" customFormat="1" ht="11.25">
      <c r="B468" s="196"/>
      <c r="C468" s="197"/>
      <c r="D468" s="189" t="s">
        <v>145</v>
      </c>
      <c r="E468" s="198" t="s">
        <v>19</v>
      </c>
      <c r="F468" s="199" t="s">
        <v>259</v>
      </c>
      <c r="G468" s="197"/>
      <c r="H468" s="198" t="s">
        <v>19</v>
      </c>
      <c r="I468" s="200"/>
      <c r="J468" s="197"/>
      <c r="K468" s="197"/>
      <c r="L468" s="201"/>
      <c r="M468" s="202"/>
      <c r="N468" s="203"/>
      <c r="O468" s="203"/>
      <c r="P468" s="203"/>
      <c r="Q468" s="203"/>
      <c r="R468" s="203"/>
      <c r="S468" s="203"/>
      <c r="T468" s="204"/>
      <c r="AT468" s="205" t="s">
        <v>145</v>
      </c>
      <c r="AU468" s="205" t="s">
        <v>139</v>
      </c>
      <c r="AV468" s="13" t="s">
        <v>77</v>
      </c>
      <c r="AW468" s="13" t="s">
        <v>31</v>
      </c>
      <c r="AX468" s="13" t="s">
        <v>69</v>
      </c>
      <c r="AY468" s="205" t="s">
        <v>128</v>
      </c>
    </row>
    <row r="469" spans="1:65" s="14" customFormat="1" ht="11.25">
      <c r="B469" s="206"/>
      <c r="C469" s="207"/>
      <c r="D469" s="189" t="s">
        <v>145</v>
      </c>
      <c r="E469" s="208" t="s">
        <v>19</v>
      </c>
      <c r="F469" s="209" t="s">
        <v>379</v>
      </c>
      <c r="G469" s="207"/>
      <c r="H469" s="210">
        <v>2.9180000000000001</v>
      </c>
      <c r="I469" s="211"/>
      <c r="J469" s="207"/>
      <c r="K469" s="207"/>
      <c r="L469" s="212"/>
      <c r="M469" s="213"/>
      <c r="N469" s="214"/>
      <c r="O469" s="214"/>
      <c r="P469" s="214"/>
      <c r="Q469" s="214"/>
      <c r="R469" s="214"/>
      <c r="S469" s="214"/>
      <c r="T469" s="215"/>
      <c r="AT469" s="216" t="s">
        <v>145</v>
      </c>
      <c r="AU469" s="216" t="s">
        <v>139</v>
      </c>
      <c r="AV469" s="14" t="s">
        <v>79</v>
      </c>
      <c r="AW469" s="14" t="s">
        <v>31</v>
      </c>
      <c r="AX469" s="14" t="s">
        <v>69</v>
      </c>
      <c r="AY469" s="216" t="s">
        <v>128</v>
      </c>
    </row>
    <row r="470" spans="1:65" s="14" customFormat="1" ht="11.25">
      <c r="B470" s="206"/>
      <c r="C470" s="207"/>
      <c r="D470" s="189" t="s">
        <v>145</v>
      </c>
      <c r="E470" s="208" t="s">
        <v>19</v>
      </c>
      <c r="F470" s="209" t="s">
        <v>380</v>
      </c>
      <c r="G470" s="207"/>
      <c r="H470" s="210">
        <v>0.42599999999999999</v>
      </c>
      <c r="I470" s="211"/>
      <c r="J470" s="207"/>
      <c r="K470" s="207"/>
      <c r="L470" s="212"/>
      <c r="M470" s="213"/>
      <c r="N470" s="214"/>
      <c r="O470" s="214"/>
      <c r="P470" s="214"/>
      <c r="Q470" s="214"/>
      <c r="R470" s="214"/>
      <c r="S470" s="214"/>
      <c r="T470" s="215"/>
      <c r="AT470" s="216" t="s">
        <v>145</v>
      </c>
      <c r="AU470" s="216" t="s">
        <v>139</v>
      </c>
      <c r="AV470" s="14" t="s">
        <v>79</v>
      </c>
      <c r="AW470" s="14" t="s">
        <v>31</v>
      </c>
      <c r="AX470" s="14" t="s">
        <v>69</v>
      </c>
      <c r="AY470" s="216" t="s">
        <v>128</v>
      </c>
    </row>
    <row r="471" spans="1:65" s="14" customFormat="1" ht="11.25">
      <c r="B471" s="206"/>
      <c r="C471" s="207"/>
      <c r="D471" s="189" t="s">
        <v>145</v>
      </c>
      <c r="E471" s="208" t="s">
        <v>19</v>
      </c>
      <c r="F471" s="209" t="s">
        <v>381</v>
      </c>
      <c r="G471" s="207"/>
      <c r="H471" s="210">
        <v>1.5580000000000001</v>
      </c>
      <c r="I471" s="211"/>
      <c r="J471" s="207"/>
      <c r="K471" s="207"/>
      <c r="L471" s="212"/>
      <c r="M471" s="213"/>
      <c r="N471" s="214"/>
      <c r="O471" s="214"/>
      <c r="P471" s="214"/>
      <c r="Q471" s="214"/>
      <c r="R471" s="214"/>
      <c r="S471" s="214"/>
      <c r="T471" s="215"/>
      <c r="AT471" s="216" t="s">
        <v>145</v>
      </c>
      <c r="AU471" s="216" t="s">
        <v>139</v>
      </c>
      <c r="AV471" s="14" t="s">
        <v>79</v>
      </c>
      <c r="AW471" s="14" t="s">
        <v>31</v>
      </c>
      <c r="AX471" s="14" t="s">
        <v>69</v>
      </c>
      <c r="AY471" s="216" t="s">
        <v>128</v>
      </c>
    </row>
    <row r="472" spans="1:65" s="15" customFormat="1" ht="11.25">
      <c r="B472" s="217"/>
      <c r="C472" s="218"/>
      <c r="D472" s="189" t="s">
        <v>145</v>
      </c>
      <c r="E472" s="219" t="s">
        <v>19</v>
      </c>
      <c r="F472" s="220" t="s">
        <v>148</v>
      </c>
      <c r="G472" s="218"/>
      <c r="H472" s="221">
        <v>4.9020000000000001</v>
      </c>
      <c r="I472" s="222"/>
      <c r="J472" s="218"/>
      <c r="K472" s="218"/>
      <c r="L472" s="223"/>
      <c r="M472" s="224"/>
      <c r="N472" s="225"/>
      <c r="O472" s="225"/>
      <c r="P472" s="225"/>
      <c r="Q472" s="225"/>
      <c r="R472" s="225"/>
      <c r="S472" s="225"/>
      <c r="T472" s="226"/>
      <c r="AT472" s="227" t="s">
        <v>145</v>
      </c>
      <c r="AU472" s="227" t="s">
        <v>139</v>
      </c>
      <c r="AV472" s="15" t="s">
        <v>139</v>
      </c>
      <c r="AW472" s="15" t="s">
        <v>31</v>
      </c>
      <c r="AX472" s="15" t="s">
        <v>69</v>
      </c>
      <c r="AY472" s="227" t="s">
        <v>128</v>
      </c>
    </row>
    <row r="473" spans="1:65" s="16" customFormat="1" ht="11.25">
      <c r="B473" s="228"/>
      <c r="C473" s="229"/>
      <c r="D473" s="189" t="s">
        <v>145</v>
      </c>
      <c r="E473" s="230" t="s">
        <v>19</v>
      </c>
      <c r="F473" s="231" t="s">
        <v>153</v>
      </c>
      <c r="G473" s="229"/>
      <c r="H473" s="232">
        <v>15.616000000000001</v>
      </c>
      <c r="I473" s="233"/>
      <c r="J473" s="229"/>
      <c r="K473" s="229"/>
      <c r="L473" s="234"/>
      <c r="M473" s="235"/>
      <c r="N473" s="236"/>
      <c r="O473" s="236"/>
      <c r="P473" s="236"/>
      <c r="Q473" s="236"/>
      <c r="R473" s="236"/>
      <c r="S473" s="236"/>
      <c r="T473" s="237"/>
      <c r="AT473" s="238" t="s">
        <v>145</v>
      </c>
      <c r="AU473" s="238" t="s">
        <v>139</v>
      </c>
      <c r="AV473" s="16" t="s">
        <v>138</v>
      </c>
      <c r="AW473" s="16" t="s">
        <v>31</v>
      </c>
      <c r="AX473" s="16" t="s">
        <v>77</v>
      </c>
      <c r="AY473" s="238" t="s">
        <v>128</v>
      </c>
    </row>
    <row r="474" spans="1:65" s="14" customFormat="1" ht="11.25">
      <c r="B474" s="206"/>
      <c r="C474" s="207"/>
      <c r="D474" s="189" t="s">
        <v>145</v>
      </c>
      <c r="E474" s="207"/>
      <c r="F474" s="209" t="s">
        <v>382</v>
      </c>
      <c r="G474" s="207"/>
      <c r="H474" s="210">
        <v>16.396999999999998</v>
      </c>
      <c r="I474" s="211"/>
      <c r="J474" s="207"/>
      <c r="K474" s="207"/>
      <c r="L474" s="212"/>
      <c r="M474" s="213"/>
      <c r="N474" s="214"/>
      <c r="O474" s="214"/>
      <c r="P474" s="214"/>
      <c r="Q474" s="214"/>
      <c r="R474" s="214"/>
      <c r="S474" s="214"/>
      <c r="T474" s="215"/>
      <c r="AT474" s="216" t="s">
        <v>145</v>
      </c>
      <c r="AU474" s="216" t="s">
        <v>139</v>
      </c>
      <c r="AV474" s="14" t="s">
        <v>79</v>
      </c>
      <c r="AW474" s="14" t="s">
        <v>4</v>
      </c>
      <c r="AX474" s="14" t="s">
        <v>77</v>
      </c>
      <c r="AY474" s="216" t="s">
        <v>128</v>
      </c>
    </row>
    <row r="475" spans="1:65" s="2" customFormat="1" ht="16.5" customHeight="1">
      <c r="A475" s="37"/>
      <c r="B475" s="38"/>
      <c r="C475" s="176" t="s">
        <v>389</v>
      </c>
      <c r="D475" s="176" t="s">
        <v>133</v>
      </c>
      <c r="E475" s="177" t="s">
        <v>390</v>
      </c>
      <c r="F475" s="178" t="s">
        <v>391</v>
      </c>
      <c r="G475" s="179" t="s">
        <v>136</v>
      </c>
      <c r="H475" s="180">
        <v>16.396999999999998</v>
      </c>
      <c r="I475" s="181"/>
      <c r="J475" s="182">
        <f>ROUND(I475*H475,2)</f>
        <v>0</v>
      </c>
      <c r="K475" s="178" t="s">
        <v>137</v>
      </c>
      <c r="L475" s="42"/>
      <c r="M475" s="183" t="s">
        <v>19</v>
      </c>
      <c r="N475" s="184" t="s">
        <v>40</v>
      </c>
      <c r="O475" s="67"/>
      <c r="P475" s="185">
        <f>O475*H475</f>
        <v>0</v>
      </c>
      <c r="Q475" s="185">
        <v>0</v>
      </c>
      <c r="R475" s="185">
        <f>Q475*H475</f>
        <v>0</v>
      </c>
      <c r="S475" s="185">
        <v>0</v>
      </c>
      <c r="T475" s="186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87" t="s">
        <v>138</v>
      </c>
      <c r="AT475" s="187" t="s">
        <v>133</v>
      </c>
      <c r="AU475" s="187" t="s">
        <v>139</v>
      </c>
      <c r="AY475" s="20" t="s">
        <v>128</v>
      </c>
      <c r="BE475" s="188">
        <f>IF(N475="základní",J475,0)</f>
        <v>0</v>
      </c>
      <c r="BF475" s="188">
        <f>IF(N475="snížená",J475,0)</f>
        <v>0</v>
      </c>
      <c r="BG475" s="188">
        <f>IF(N475="zákl. přenesená",J475,0)</f>
        <v>0</v>
      </c>
      <c r="BH475" s="188">
        <f>IF(N475="sníž. přenesená",J475,0)</f>
        <v>0</v>
      </c>
      <c r="BI475" s="188">
        <f>IF(N475="nulová",J475,0)</f>
        <v>0</v>
      </c>
      <c r="BJ475" s="20" t="s">
        <v>77</v>
      </c>
      <c r="BK475" s="188">
        <f>ROUND(I475*H475,2)</f>
        <v>0</v>
      </c>
      <c r="BL475" s="20" t="s">
        <v>138</v>
      </c>
      <c r="BM475" s="187" t="s">
        <v>392</v>
      </c>
    </row>
    <row r="476" spans="1:65" s="2" customFormat="1" ht="11.25">
      <c r="A476" s="37"/>
      <c r="B476" s="38"/>
      <c r="C476" s="39"/>
      <c r="D476" s="189" t="s">
        <v>141</v>
      </c>
      <c r="E476" s="39"/>
      <c r="F476" s="190" t="s">
        <v>393</v>
      </c>
      <c r="G476" s="39"/>
      <c r="H476" s="39"/>
      <c r="I476" s="191"/>
      <c r="J476" s="39"/>
      <c r="K476" s="39"/>
      <c r="L476" s="42"/>
      <c r="M476" s="192"/>
      <c r="N476" s="193"/>
      <c r="O476" s="67"/>
      <c r="P476" s="67"/>
      <c r="Q476" s="67"/>
      <c r="R476" s="67"/>
      <c r="S476" s="67"/>
      <c r="T476" s="68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20" t="s">
        <v>141</v>
      </c>
      <c r="AU476" s="20" t="s">
        <v>139</v>
      </c>
    </row>
    <row r="477" spans="1:65" s="2" customFormat="1" ht="11.25">
      <c r="A477" s="37"/>
      <c r="B477" s="38"/>
      <c r="C477" s="39"/>
      <c r="D477" s="194" t="s">
        <v>143</v>
      </c>
      <c r="E477" s="39"/>
      <c r="F477" s="195" t="s">
        <v>394</v>
      </c>
      <c r="G477" s="39"/>
      <c r="H477" s="39"/>
      <c r="I477" s="191"/>
      <c r="J477" s="39"/>
      <c r="K477" s="39"/>
      <c r="L477" s="42"/>
      <c r="M477" s="192"/>
      <c r="N477" s="193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20" t="s">
        <v>143</v>
      </c>
      <c r="AU477" s="20" t="s">
        <v>139</v>
      </c>
    </row>
    <row r="478" spans="1:65" s="13" customFormat="1" ht="11.25">
      <c r="B478" s="196"/>
      <c r="C478" s="197"/>
      <c r="D478" s="189" t="s">
        <v>145</v>
      </c>
      <c r="E478" s="198" t="s">
        <v>19</v>
      </c>
      <c r="F478" s="199" t="s">
        <v>375</v>
      </c>
      <c r="G478" s="197"/>
      <c r="H478" s="198" t="s">
        <v>19</v>
      </c>
      <c r="I478" s="200"/>
      <c r="J478" s="197"/>
      <c r="K478" s="197"/>
      <c r="L478" s="201"/>
      <c r="M478" s="202"/>
      <c r="N478" s="203"/>
      <c r="O478" s="203"/>
      <c r="P478" s="203"/>
      <c r="Q478" s="203"/>
      <c r="R478" s="203"/>
      <c r="S478" s="203"/>
      <c r="T478" s="204"/>
      <c r="AT478" s="205" t="s">
        <v>145</v>
      </c>
      <c r="AU478" s="205" t="s">
        <v>139</v>
      </c>
      <c r="AV478" s="13" t="s">
        <v>77</v>
      </c>
      <c r="AW478" s="13" t="s">
        <v>31</v>
      </c>
      <c r="AX478" s="13" t="s">
        <v>69</v>
      </c>
      <c r="AY478" s="205" t="s">
        <v>128</v>
      </c>
    </row>
    <row r="479" spans="1:65" s="13" customFormat="1" ht="11.25">
      <c r="B479" s="196"/>
      <c r="C479" s="197"/>
      <c r="D479" s="189" t="s">
        <v>145</v>
      </c>
      <c r="E479" s="198" t="s">
        <v>19</v>
      </c>
      <c r="F479" s="199" t="s">
        <v>236</v>
      </c>
      <c r="G479" s="197"/>
      <c r="H479" s="198" t="s">
        <v>19</v>
      </c>
      <c r="I479" s="200"/>
      <c r="J479" s="197"/>
      <c r="K479" s="197"/>
      <c r="L479" s="201"/>
      <c r="M479" s="202"/>
      <c r="N479" s="203"/>
      <c r="O479" s="203"/>
      <c r="P479" s="203"/>
      <c r="Q479" s="203"/>
      <c r="R479" s="203"/>
      <c r="S479" s="203"/>
      <c r="T479" s="204"/>
      <c r="AT479" s="205" t="s">
        <v>145</v>
      </c>
      <c r="AU479" s="205" t="s">
        <v>139</v>
      </c>
      <c r="AV479" s="13" t="s">
        <v>77</v>
      </c>
      <c r="AW479" s="13" t="s">
        <v>31</v>
      </c>
      <c r="AX479" s="13" t="s">
        <v>69</v>
      </c>
      <c r="AY479" s="205" t="s">
        <v>128</v>
      </c>
    </row>
    <row r="480" spans="1:65" s="13" customFormat="1" ht="11.25">
      <c r="B480" s="196"/>
      <c r="C480" s="197"/>
      <c r="D480" s="189" t="s">
        <v>145</v>
      </c>
      <c r="E480" s="198" t="s">
        <v>19</v>
      </c>
      <c r="F480" s="199" t="s">
        <v>149</v>
      </c>
      <c r="G480" s="197"/>
      <c r="H480" s="198" t="s">
        <v>19</v>
      </c>
      <c r="I480" s="200"/>
      <c r="J480" s="197"/>
      <c r="K480" s="197"/>
      <c r="L480" s="201"/>
      <c r="M480" s="202"/>
      <c r="N480" s="203"/>
      <c r="O480" s="203"/>
      <c r="P480" s="203"/>
      <c r="Q480" s="203"/>
      <c r="R480" s="203"/>
      <c r="S480" s="203"/>
      <c r="T480" s="204"/>
      <c r="AT480" s="205" t="s">
        <v>145</v>
      </c>
      <c r="AU480" s="205" t="s">
        <v>139</v>
      </c>
      <c r="AV480" s="13" t="s">
        <v>77</v>
      </c>
      <c r="AW480" s="13" t="s">
        <v>31</v>
      </c>
      <c r="AX480" s="13" t="s">
        <v>69</v>
      </c>
      <c r="AY480" s="205" t="s">
        <v>128</v>
      </c>
    </row>
    <row r="481" spans="1:65" s="14" customFormat="1" ht="11.25">
      <c r="B481" s="206"/>
      <c r="C481" s="207"/>
      <c r="D481" s="189" t="s">
        <v>145</v>
      </c>
      <c r="E481" s="208" t="s">
        <v>19</v>
      </c>
      <c r="F481" s="209" t="s">
        <v>376</v>
      </c>
      <c r="G481" s="207"/>
      <c r="H481" s="210">
        <v>7.3730000000000002</v>
      </c>
      <c r="I481" s="211"/>
      <c r="J481" s="207"/>
      <c r="K481" s="207"/>
      <c r="L481" s="212"/>
      <c r="M481" s="213"/>
      <c r="N481" s="214"/>
      <c r="O481" s="214"/>
      <c r="P481" s="214"/>
      <c r="Q481" s="214"/>
      <c r="R481" s="214"/>
      <c r="S481" s="214"/>
      <c r="T481" s="215"/>
      <c r="AT481" s="216" t="s">
        <v>145</v>
      </c>
      <c r="AU481" s="216" t="s">
        <v>139</v>
      </c>
      <c r="AV481" s="14" t="s">
        <v>79</v>
      </c>
      <c r="AW481" s="14" t="s">
        <v>31</v>
      </c>
      <c r="AX481" s="14" t="s">
        <v>69</v>
      </c>
      <c r="AY481" s="216" t="s">
        <v>128</v>
      </c>
    </row>
    <row r="482" spans="1:65" s="14" customFormat="1" ht="11.25">
      <c r="B482" s="206"/>
      <c r="C482" s="207"/>
      <c r="D482" s="189" t="s">
        <v>145</v>
      </c>
      <c r="E482" s="208" t="s">
        <v>19</v>
      </c>
      <c r="F482" s="209" t="s">
        <v>377</v>
      </c>
      <c r="G482" s="207"/>
      <c r="H482" s="210">
        <v>1.075</v>
      </c>
      <c r="I482" s="211"/>
      <c r="J482" s="207"/>
      <c r="K482" s="207"/>
      <c r="L482" s="212"/>
      <c r="M482" s="213"/>
      <c r="N482" s="214"/>
      <c r="O482" s="214"/>
      <c r="P482" s="214"/>
      <c r="Q482" s="214"/>
      <c r="R482" s="214"/>
      <c r="S482" s="214"/>
      <c r="T482" s="215"/>
      <c r="AT482" s="216" t="s">
        <v>145</v>
      </c>
      <c r="AU482" s="216" t="s">
        <v>139</v>
      </c>
      <c r="AV482" s="14" t="s">
        <v>79</v>
      </c>
      <c r="AW482" s="14" t="s">
        <v>31</v>
      </c>
      <c r="AX482" s="14" t="s">
        <v>69</v>
      </c>
      <c r="AY482" s="216" t="s">
        <v>128</v>
      </c>
    </row>
    <row r="483" spans="1:65" s="14" customFormat="1" ht="11.25">
      <c r="B483" s="206"/>
      <c r="C483" s="207"/>
      <c r="D483" s="189" t="s">
        <v>145</v>
      </c>
      <c r="E483" s="208" t="s">
        <v>19</v>
      </c>
      <c r="F483" s="209" t="s">
        <v>378</v>
      </c>
      <c r="G483" s="207"/>
      <c r="H483" s="210">
        <v>2.266</v>
      </c>
      <c r="I483" s="211"/>
      <c r="J483" s="207"/>
      <c r="K483" s="207"/>
      <c r="L483" s="212"/>
      <c r="M483" s="213"/>
      <c r="N483" s="214"/>
      <c r="O483" s="214"/>
      <c r="P483" s="214"/>
      <c r="Q483" s="214"/>
      <c r="R483" s="214"/>
      <c r="S483" s="214"/>
      <c r="T483" s="215"/>
      <c r="AT483" s="216" t="s">
        <v>145</v>
      </c>
      <c r="AU483" s="216" t="s">
        <v>139</v>
      </c>
      <c r="AV483" s="14" t="s">
        <v>79</v>
      </c>
      <c r="AW483" s="14" t="s">
        <v>31</v>
      </c>
      <c r="AX483" s="14" t="s">
        <v>69</v>
      </c>
      <c r="AY483" s="216" t="s">
        <v>128</v>
      </c>
    </row>
    <row r="484" spans="1:65" s="15" customFormat="1" ht="11.25">
      <c r="B484" s="217"/>
      <c r="C484" s="218"/>
      <c r="D484" s="189" t="s">
        <v>145</v>
      </c>
      <c r="E484" s="219" t="s">
        <v>19</v>
      </c>
      <c r="F484" s="220" t="s">
        <v>148</v>
      </c>
      <c r="G484" s="218"/>
      <c r="H484" s="221">
        <v>10.714</v>
      </c>
      <c r="I484" s="222"/>
      <c r="J484" s="218"/>
      <c r="K484" s="218"/>
      <c r="L484" s="223"/>
      <c r="M484" s="224"/>
      <c r="N484" s="225"/>
      <c r="O484" s="225"/>
      <c r="P484" s="225"/>
      <c r="Q484" s="225"/>
      <c r="R484" s="225"/>
      <c r="S484" s="225"/>
      <c r="T484" s="226"/>
      <c r="AT484" s="227" t="s">
        <v>145</v>
      </c>
      <c r="AU484" s="227" t="s">
        <v>139</v>
      </c>
      <c r="AV484" s="15" t="s">
        <v>139</v>
      </c>
      <c r="AW484" s="15" t="s">
        <v>31</v>
      </c>
      <c r="AX484" s="15" t="s">
        <v>69</v>
      </c>
      <c r="AY484" s="227" t="s">
        <v>128</v>
      </c>
    </row>
    <row r="485" spans="1:65" s="13" customFormat="1" ht="11.25">
      <c r="B485" s="196"/>
      <c r="C485" s="197"/>
      <c r="D485" s="189" t="s">
        <v>145</v>
      </c>
      <c r="E485" s="198" t="s">
        <v>19</v>
      </c>
      <c r="F485" s="199" t="s">
        <v>259</v>
      </c>
      <c r="G485" s="197"/>
      <c r="H485" s="198" t="s">
        <v>19</v>
      </c>
      <c r="I485" s="200"/>
      <c r="J485" s="197"/>
      <c r="K485" s="197"/>
      <c r="L485" s="201"/>
      <c r="M485" s="202"/>
      <c r="N485" s="203"/>
      <c r="O485" s="203"/>
      <c r="P485" s="203"/>
      <c r="Q485" s="203"/>
      <c r="R485" s="203"/>
      <c r="S485" s="203"/>
      <c r="T485" s="204"/>
      <c r="AT485" s="205" t="s">
        <v>145</v>
      </c>
      <c r="AU485" s="205" t="s">
        <v>139</v>
      </c>
      <c r="AV485" s="13" t="s">
        <v>77</v>
      </c>
      <c r="AW485" s="13" t="s">
        <v>31</v>
      </c>
      <c r="AX485" s="13" t="s">
        <v>69</v>
      </c>
      <c r="AY485" s="205" t="s">
        <v>128</v>
      </c>
    </row>
    <row r="486" spans="1:65" s="14" customFormat="1" ht="11.25">
      <c r="B486" s="206"/>
      <c r="C486" s="207"/>
      <c r="D486" s="189" t="s">
        <v>145</v>
      </c>
      <c r="E486" s="208" t="s">
        <v>19</v>
      </c>
      <c r="F486" s="209" t="s">
        <v>379</v>
      </c>
      <c r="G486" s="207"/>
      <c r="H486" s="210">
        <v>2.9180000000000001</v>
      </c>
      <c r="I486" s="211"/>
      <c r="J486" s="207"/>
      <c r="K486" s="207"/>
      <c r="L486" s="212"/>
      <c r="M486" s="213"/>
      <c r="N486" s="214"/>
      <c r="O486" s="214"/>
      <c r="P486" s="214"/>
      <c r="Q486" s="214"/>
      <c r="R486" s="214"/>
      <c r="S486" s="214"/>
      <c r="T486" s="215"/>
      <c r="AT486" s="216" t="s">
        <v>145</v>
      </c>
      <c r="AU486" s="216" t="s">
        <v>139</v>
      </c>
      <c r="AV486" s="14" t="s">
        <v>79</v>
      </c>
      <c r="AW486" s="14" t="s">
        <v>31</v>
      </c>
      <c r="AX486" s="14" t="s">
        <v>69</v>
      </c>
      <c r="AY486" s="216" t="s">
        <v>128</v>
      </c>
    </row>
    <row r="487" spans="1:65" s="14" customFormat="1" ht="11.25">
      <c r="B487" s="206"/>
      <c r="C487" s="207"/>
      <c r="D487" s="189" t="s">
        <v>145</v>
      </c>
      <c r="E487" s="208" t="s">
        <v>19</v>
      </c>
      <c r="F487" s="209" t="s">
        <v>380</v>
      </c>
      <c r="G487" s="207"/>
      <c r="H487" s="210">
        <v>0.42599999999999999</v>
      </c>
      <c r="I487" s="211"/>
      <c r="J487" s="207"/>
      <c r="K487" s="207"/>
      <c r="L487" s="212"/>
      <c r="M487" s="213"/>
      <c r="N487" s="214"/>
      <c r="O487" s="214"/>
      <c r="P487" s="214"/>
      <c r="Q487" s="214"/>
      <c r="R487" s="214"/>
      <c r="S487" s="214"/>
      <c r="T487" s="215"/>
      <c r="AT487" s="216" t="s">
        <v>145</v>
      </c>
      <c r="AU487" s="216" t="s">
        <v>139</v>
      </c>
      <c r="AV487" s="14" t="s">
        <v>79</v>
      </c>
      <c r="AW487" s="14" t="s">
        <v>31</v>
      </c>
      <c r="AX487" s="14" t="s">
        <v>69</v>
      </c>
      <c r="AY487" s="216" t="s">
        <v>128</v>
      </c>
    </row>
    <row r="488" spans="1:65" s="14" customFormat="1" ht="11.25">
      <c r="B488" s="206"/>
      <c r="C488" s="207"/>
      <c r="D488" s="189" t="s">
        <v>145</v>
      </c>
      <c r="E488" s="208" t="s">
        <v>19</v>
      </c>
      <c r="F488" s="209" t="s">
        <v>381</v>
      </c>
      <c r="G488" s="207"/>
      <c r="H488" s="210">
        <v>1.5580000000000001</v>
      </c>
      <c r="I488" s="211"/>
      <c r="J488" s="207"/>
      <c r="K488" s="207"/>
      <c r="L488" s="212"/>
      <c r="M488" s="213"/>
      <c r="N488" s="214"/>
      <c r="O488" s="214"/>
      <c r="P488" s="214"/>
      <c r="Q488" s="214"/>
      <c r="R488" s="214"/>
      <c r="S488" s="214"/>
      <c r="T488" s="215"/>
      <c r="AT488" s="216" t="s">
        <v>145</v>
      </c>
      <c r="AU488" s="216" t="s">
        <v>139</v>
      </c>
      <c r="AV488" s="14" t="s">
        <v>79</v>
      </c>
      <c r="AW488" s="14" t="s">
        <v>31</v>
      </c>
      <c r="AX488" s="14" t="s">
        <v>69</v>
      </c>
      <c r="AY488" s="216" t="s">
        <v>128</v>
      </c>
    </row>
    <row r="489" spans="1:65" s="15" customFormat="1" ht="11.25">
      <c r="B489" s="217"/>
      <c r="C489" s="218"/>
      <c r="D489" s="189" t="s">
        <v>145</v>
      </c>
      <c r="E489" s="219" t="s">
        <v>19</v>
      </c>
      <c r="F489" s="220" t="s">
        <v>148</v>
      </c>
      <c r="G489" s="218"/>
      <c r="H489" s="221">
        <v>4.9020000000000001</v>
      </c>
      <c r="I489" s="222"/>
      <c r="J489" s="218"/>
      <c r="K489" s="218"/>
      <c r="L489" s="223"/>
      <c r="M489" s="224"/>
      <c r="N489" s="225"/>
      <c r="O489" s="225"/>
      <c r="P489" s="225"/>
      <c r="Q489" s="225"/>
      <c r="R489" s="225"/>
      <c r="S489" s="225"/>
      <c r="T489" s="226"/>
      <c r="AT489" s="227" t="s">
        <v>145</v>
      </c>
      <c r="AU489" s="227" t="s">
        <v>139</v>
      </c>
      <c r="AV489" s="15" t="s">
        <v>139</v>
      </c>
      <c r="AW489" s="15" t="s">
        <v>31</v>
      </c>
      <c r="AX489" s="15" t="s">
        <v>69</v>
      </c>
      <c r="AY489" s="227" t="s">
        <v>128</v>
      </c>
    </row>
    <row r="490" spans="1:65" s="16" customFormat="1" ht="11.25">
      <c r="B490" s="228"/>
      <c r="C490" s="229"/>
      <c r="D490" s="189" t="s">
        <v>145</v>
      </c>
      <c r="E490" s="230" t="s">
        <v>19</v>
      </c>
      <c r="F490" s="231" t="s">
        <v>153</v>
      </c>
      <c r="G490" s="229"/>
      <c r="H490" s="232">
        <v>15.616000000000001</v>
      </c>
      <c r="I490" s="233"/>
      <c r="J490" s="229"/>
      <c r="K490" s="229"/>
      <c r="L490" s="234"/>
      <c r="M490" s="235"/>
      <c r="N490" s="236"/>
      <c r="O490" s="236"/>
      <c r="P490" s="236"/>
      <c r="Q490" s="236"/>
      <c r="R490" s="236"/>
      <c r="S490" s="236"/>
      <c r="T490" s="237"/>
      <c r="AT490" s="238" t="s">
        <v>145</v>
      </c>
      <c r="AU490" s="238" t="s">
        <v>139</v>
      </c>
      <c r="AV490" s="16" t="s">
        <v>138</v>
      </c>
      <c r="AW490" s="16" t="s">
        <v>31</v>
      </c>
      <c r="AX490" s="16" t="s">
        <v>77</v>
      </c>
      <c r="AY490" s="238" t="s">
        <v>128</v>
      </c>
    </row>
    <row r="491" spans="1:65" s="14" customFormat="1" ht="11.25">
      <c r="B491" s="206"/>
      <c r="C491" s="207"/>
      <c r="D491" s="189" t="s">
        <v>145</v>
      </c>
      <c r="E491" s="207"/>
      <c r="F491" s="209" t="s">
        <v>382</v>
      </c>
      <c r="G491" s="207"/>
      <c r="H491" s="210">
        <v>16.396999999999998</v>
      </c>
      <c r="I491" s="211"/>
      <c r="J491" s="207"/>
      <c r="K491" s="207"/>
      <c r="L491" s="212"/>
      <c r="M491" s="213"/>
      <c r="N491" s="214"/>
      <c r="O491" s="214"/>
      <c r="P491" s="214"/>
      <c r="Q491" s="214"/>
      <c r="R491" s="214"/>
      <c r="S491" s="214"/>
      <c r="T491" s="215"/>
      <c r="AT491" s="216" t="s">
        <v>145</v>
      </c>
      <c r="AU491" s="216" t="s">
        <v>139</v>
      </c>
      <c r="AV491" s="14" t="s">
        <v>79</v>
      </c>
      <c r="AW491" s="14" t="s">
        <v>4</v>
      </c>
      <c r="AX491" s="14" t="s">
        <v>77</v>
      </c>
      <c r="AY491" s="216" t="s">
        <v>128</v>
      </c>
    </row>
    <row r="492" spans="1:65" s="2" customFormat="1" ht="16.5" customHeight="1">
      <c r="A492" s="37"/>
      <c r="B492" s="38"/>
      <c r="C492" s="176" t="s">
        <v>395</v>
      </c>
      <c r="D492" s="176" t="s">
        <v>133</v>
      </c>
      <c r="E492" s="177" t="s">
        <v>396</v>
      </c>
      <c r="F492" s="178" t="s">
        <v>397</v>
      </c>
      <c r="G492" s="179" t="s">
        <v>136</v>
      </c>
      <c r="H492" s="180">
        <v>20.495000000000001</v>
      </c>
      <c r="I492" s="181"/>
      <c r="J492" s="182">
        <f>ROUND(I492*H492,2)</f>
        <v>0</v>
      </c>
      <c r="K492" s="178" t="s">
        <v>137</v>
      </c>
      <c r="L492" s="42"/>
      <c r="M492" s="183" t="s">
        <v>19</v>
      </c>
      <c r="N492" s="184" t="s">
        <v>40</v>
      </c>
      <c r="O492" s="67"/>
      <c r="P492" s="185">
        <f>O492*H492</f>
        <v>0</v>
      </c>
      <c r="Q492" s="185">
        <v>2.0999999999999999E-3</v>
      </c>
      <c r="R492" s="185">
        <f>Q492*H492</f>
        <v>4.3039500000000001E-2</v>
      </c>
      <c r="S492" s="185">
        <v>0</v>
      </c>
      <c r="T492" s="186">
        <f>S492*H492</f>
        <v>0</v>
      </c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R492" s="187" t="s">
        <v>138</v>
      </c>
      <c r="AT492" s="187" t="s">
        <v>133</v>
      </c>
      <c r="AU492" s="187" t="s">
        <v>139</v>
      </c>
      <c r="AY492" s="20" t="s">
        <v>128</v>
      </c>
      <c r="BE492" s="188">
        <f>IF(N492="základní",J492,0)</f>
        <v>0</v>
      </c>
      <c r="BF492" s="188">
        <f>IF(N492="snížená",J492,0)</f>
        <v>0</v>
      </c>
      <c r="BG492" s="188">
        <f>IF(N492="zákl. přenesená",J492,0)</f>
        <v>0</v>
      </c>
      <c r="BH492" s="188">
        <f>IF(N492="sníž. přenesená",J492,0)</f>
        <v>0</v>
      </c>
      <c r="BI492" s="188">
        <f>IF(N492="nulová",J492,0)</f>
        <v>0</v>
      </c>
      <c r="BJ492" s="20" t="s">
        <v>77</v>
      </c>
      <c r="BK492" s="188">
        <f>ROUND(I492*H492,2)</f>
        <v>0</v>
      </c>
      <c r="BL492" s="20" t="s">
        <v>138</v>
      </c>
      <c r="BM492" s="187" t="s">
        <v>398</v>
      </c>
    </row>
    <row r="493" spans="1:65" s="2" customFormat="1" ht="11.25">
      <c r="A493" s="37"/>
      <c r="B493" s="38"/>
      <c r="C493" s="39"/>
      <c r="D493" s="189" t="s">
        <v>141</v>
      </c>
      <c r="E493" s="39"/>
      <c r="F493" s="190" t="s">
        <v>399</v>
      </c>
      <c r="G493" s="39"/>
      <c r="H493" s="39"/>
      <c r="I493" s="191"/>
      <c r="J493" s="39"/>
      <c r="K493" s="39"/>
      <c r="L493" s="42"/>
      <c r="M493" s="192"/>
      <c r="N493" s="193"/>
      <c r="O493" s="67"/>
      <c r="P493" s="67"/>
      <c r="Q493" s="67"/>
      <c r="R493" s="67"/>
      <c r="S493" s="67"/>
      <c r="T493" s="68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T493" s="20" t="s">
        <v>141</v>
      </c>
      <c r="AU493" s="20" t="s">
        <v>139</v>
      </c>
    </row>
    <row r="494" spans="1:65" s="2" customFormat="1" ht="11.25">
      <c r="A494" s="37"/>
      <c r="B494" s="38"/>
      <c r="C494" s="39"/>
      <c r="D494" s="194" t="s">
        <v>143</v>
      </c>
      <c r="E494" s="39"/>
      <c r="F494" s="195" t="s">
        <v>400</v>
      </c>
      <c r="G494" s="39"/>
      <c r="H494" s="39"/>
      <c r="I494" s="191"/>
      <c r="J494" s="39"/>
      <c r="K494" s="39"/>
      <c r="L494" s="42"/>
      <c r="M494" s="192"/>
      <c r="N494" s="193"/>
      <c r="O494" s="67"/>
      <c r="P494" s="67"/>
      <c r="Q494" s="67"/>
      <c r="R494" s="67"/>
      <c r="S494" s="67"/>
      <c r="T494" s="68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20" t="s">
        <v>143</v>
      </c>
      <c r="AU494" s="20" t="s">
        <v>139</v>
      </c>
    </row>
    <row r="495" spans="1:65" s="13" customFormat="1" ht="11.25">
      <c r="B495" s="196"/>
      <c r="C495" s="197"/>
      <c r="D495" s="189" t="s">
        <v>145</v>
      </c>
      <c r="E495" s="198" t="s">
        <v>19</v>
      </c>
      <c r="F495" s="199" t="s">
        <v>236</v>
      </c>
      <c r="G495" s="197"/>
      <c r="H495" s="198" t="s">
        <v>19</v>
      </c>
      <c r="I495" s="200"/>
      <c r="J495" s="197"/>
      <c r="K495" s="197"/>
      <c r="L495" s="201"/>
      <c r="M495" s="202"/>
      <c r="N495" s="203"/>
      <c r="O495" s="203"/>
      <c r="P495" s="203"/>
      <c r="Q495" s="203"/>
      <c r="R495" s="203"/>
      <c r="S495" s="203"/>
      <c r="T495" s="204"/>
      <c r="AT495" s="205" t="s">
        <v>145</v>
      </c>
      <c r="AU495" s="205" t="s">
        <v>139</v>
      </c>
      <c r="AV495" s="13" t="s">
        <v>77</v>
      </c>
      <c r="AW495" s="13" t="s">
        <v>31</v>
      </c>
      <c r="AX495" s="13" t="s">
        <v>69</v>
      </c>
      <c r="AY495" s="205" t="s">
        <v>128</v>
      </c>
    </row>
    <row r="496" spans="1:65" s="13" customFormat="1" ht="11.25">
      <c r="B496" s="196"/>
      <c r="C496" s="197"/>
      <c r="D496" s="189" t="s">
        <v>145</v>
      </c>
      <c r="E496" s="198" t="s">
        <v>19</v>
      </c>
      <c r="F496" s="199" t="s">
        <v>149</v>
      </c>
      <c r="G496" s="197"/>
      <c r="H496" s="198" t="s">
        <v>19</v>
      </c>
      <c r="I496" s="200"/>
      <c r="J496" s="197"/>
      <c r="K496" s="197"/>
      <c r="L496" s="201"/>
      <c r="M496" s="202"/>
      <c r="N496" s="203"/>
      <c r="O496" s="203"/>
      <c r="P496" s="203"/>
      <c r="Q496" s="203"/>
      <c r="R496" s="203"/>
      <c r="S496" s="203"/>
      <c r="T496" s="204"/>
      <c r="AT496" s="205" t="s">
        <v>145</v>
      </c>
      <c r="AU496" s="205" t="s">
        <v>139</v>
      </c>
      <c r="AV496" s="13" t="s">
        <v>77</v>
      </c>
      <c r="AW496" s="13" t="s">
        <v>31</v>
      </c>
      <c r="AX496" s="13" t="s">
        <v>69</v>
      </c>
      <c r="AY496" s="205" t="s">
        <v>128</v>
      </c>
    </row>
    <row r="497" spans="1:65" s="14" customFormat="1" ht="11.25">
      <c r="B497" s="206"/>
      <c r="C497" s="207"/>
      <c r="D497" s="189" t="s">
        <v>145</v>
      </c>
      <c r="E497" s="208" t="s">
        <v>19</v>
      </c>
      <c r="F497" s="209" t="s">
        <v>150</v>
      </c>
      <c r="G497" s="207"/>
      <c r="H497" s="210">
        <v>9.2159999999999993</v>
      </c>
      <c r="I497" s="211"/>
      <c r="J497" s="207"/>
      <c r="K497" s="207"/>
      <c r="L497" s="212"/>
      <c r="M497" s="213"/>
      <c r="N497" s="214"/>
      <c r="O497" s="214"/>
      <c r="P497" s="214"/>
      <c r="Q497" s="214"/>
      <c r="R497" s="214"/>
      <c r="S497" s="214"/>
      <c r="T497" s="215"/>
      <c r="AT497" s="216" t="s">
        <v>145</v>
      </c>
      <c r="AU497" s="216" t="s">
        <v>139</v>
      </c>
      <c r="AV497" s="14" t="s">
        <v>79</v>
      </c>
      <c r="AW497" s="14" t="s">
        <v>31</v>
      </c>
      <c r="AX497" s="14" t="s">
        <v>69</v>
      </c>
      <c r="AY497" s="216" t="s">
        <v>128</v>
      </c>
    </row>
    <row r="498" spans="1:65" s="14" customFormat="1" ht="11.25">
      <c r="B498" s="206"/>
      <c r="C498" s="207"/>
      <c r="D498" s="189" t="s">
        <v>145</v>
      </c>
      <c r="E498" s="208" t="s">
        <v>19</v>
      </c>
      <c r="F498" s="209" t="s">
        <v>151</v>
      </c>
      <c r="G498" s="207"/>
      <c r="H498" s="210">
        <v>1.3440000000000001</v>
      </c>
      <c r="I498" s="211"/>
      <c r="J498" s="207"/>
      <c r="K498" s="207"/>
      <c r="L498" s="212"/>
      <c r="M498" s="213"/>
      <c r="N498" s="214"/>
      <c r="O498" s="214"/>
      <c r="P498" s="214"/>
      <c r="Q498" s="214"/>
      <c r="R498" s="214"/>
      <c r="S498" s="214"/>
      <c r="T498" s="215"/>
      <c r="AT498" s="216" t="s">
        <v>145</v>
      </c>
      <c r="AU498" s="216" t="s">
        <v>139</v>
      </c>
      <c r="AV498" s="14" t="s">
        <v>79</v>
      </c>
      <c r="AW498" s="14" t="s">
        <v>31</v>
      </c>
      <c r="AX498" s="14" t="s">
        <v>69</v>
      </c>
      <c r="AY498" s="216" t="s">
        <v>128</v>
      </c>
    </row>
    <row r="499" spans="1:65" s="14" customFormat="1" ht="11.25">
      <c r="B499" s="206"/>
      <c r="C499" s="207"/>
      <c r="D499" s="189" t="s">
        <v>145</v>
      </c>
      <c r="E499" s="208" t="s">
        <v>19</v>
      </c>
      <c r="F499" s="209" t="s">
        <v>152</v>
      </c>
      <c r="G499" s="207"/>
      <c r="H499" s="210">
        <v>2.8319999999999999</v>
      </c>
      <c r="I499" s="211"/>
      <c r="J499" s="207"/>
      <c r="K499" s="207"/>
      <c r="L499" s="212"/>
      <c r="M499" s="213"/>
      <c r="N499" s="214"/>
      <c r="O499" s="214"/>
      <c r="P499" s="214"/>
      <c r="Q499" s="214"/>
      <c r="R499" s="214"/>
      <c r="S499" s="214"/>
      <c r="T499" s="215"/>
      <c r="AT499" s="216" t="s">
        <v>145</v>
      </c>
      <c r="AU499" s="216" t="s">
        <v>139</v>
      </c>
      <c r="AV499" s="14" t="s">
        <v>79</v>
      </c>
      <c r="AW499" s="14" t="s">
        <v>31</v>
      </c>
      <c r="AX499" s="14" t="s">
        <v>69</v>
      </c>
      <c r="AY499" s="216" t="s">
        <v>128</v>
      </c>
    </row>
    <row r="500" spans="1:65" s="15" customFormat="1" ht="11.25">
      <c r="B500" s="217"/>
      <c r="C500" s="218"/>
      <c r="D500" s="189" t="s">
        <v>145</v>
      </c>
      <c r="E500" s="219" t="s">
        <v>19</v>
      </c>
      <c r="F500" s="220" t="s">
        <v>148</v>
      </c>
      <c r="G500" s="218"/>
      <c r="H500" s="221">
        <v>13.391999999999999</v>
      </c>
      <c r="I500" s="222"/>
      <c r="J500" s="218"/>
      <c r="K500" s="218"/>
      <c r="L500" s="223"/>
      <c r="M500" s="224"/>
      <c r="N500" s="225"/>
      <c r="O500" s="225"/>
      <c r="P500" s="225"/>
      <c r="Q500" s="225"/>
      <c r="R500" s="225"/>
      <c r="S500" s="225"/>
      <c r="T500" s="226"/>
      <c r="AT500" s="227" t="s">
        <v>145</v>
      </c>
      <c r="AU500" s="227" t="s">
        <v>139</v>
      </c>
      <c r="AV500" s="15" t="s">
        <v>139</v>
      </c>
      <c r="AW500" s="15" t="s">
        <v>31</v>
      </c>
      <c r="AX500" s="15" t="s">
        <v>69</v>
      </c>
      <c r="AY500" s="227" t="s">
        <v>128</v>
      </c>
    </row>
    <row r="501" spans="1:65" s="13" customFormat="1" ht="11.25">
      <c r="B501" s="196"/>
      <c r="C501" s="197"/>
      <c r="D501" s="189" t="s">
        <v>145</v>
      </c>
      <c r="E501" s="198" t="s">
        <v>19</v>
      </c>
      <c r="F501" s="199" t="s">
        <v>259</v>
      </c>
      <c r="G501" s="197"/>
      <c r="H501" s="198" t="s">
        <v>19</v>
      </c>
      <c r="I501" s="200"/>
      <c r="J501" s="197"/>
      <c r="K501" s="197"/>
      <c r="L501" s="201"/>
      <c r="M501" s="202"/>
      <c r="N501" s="203"/>
      <c r="O501" s="203"/>
      <c r="P501" s="203"/>
      <c r="Q501" s="203"/>
      <c r="R501" s="203"/>
      <c r="S501" s="203"/>
      <c r="T501" s="204"/>
      <c r="AT501" s="205" t="s">
        <v>145</v>
      </c>
      <c r="AU501" s="205" t="s">
        <v>139</v>
      </c>
      <c r="AV501" s="13" t="s">
        <v>77</v>
      </c>
      <c r="AW501" s="13" t="s">
        <v>31</v>
      </c>
      <c r="AX501" s="13" t="s">
        <v>69</v>
      </c>
      <c r="AY501" s="205" t="s">
        <v>128</v>
      </c>
    </row>
    <row r="502" spans="1:65" s="14" customFormat="1" ht="11.25">
      <c r="B502" s="206"/>
      <c r="C502" s="207"/>
      <c r="D502" s="189" t="s">
        <v>145</v>
      </c>
      <c r="E502" s="208" t="s">
        <v>19</v>
      </c>
      <c r="F502" s="209" t="s">
        <v>260</v>
      </c>
      <c r="G502" s="207"/>
      <c r="H502" s="210">
        <v>3.6480000000000001</v>
      </c>
      <c r="I502" s="211"/>
      <c r="J502" s="207"/>
      <c r="K502" s="207"/>
      <c r="L502" s="212"/>
      <c r="M502" s="213"/>
      <c r="N502" s="214"/>
      <c r="O502" s="214"/>
      <c r="P502" s="214"/>
      <c r="Q502" s="214"/>
      <c r="R502" s="214"/>
      <c r="S502" s="214"/>
      <c r="T502" s="215"/>
      <c r="AT502" s="216" t="s">
        <v>145</v>
      </c>
      <c r="AU502" s="216" t="s">
        <v>139</v>
      </c>
      <c r="AV502" s="14" t="s">
        <v>79</v>
      </c>
      <c r="AW502" s="14" t="s">
        <v>31</v>
      </c>
      <c r="AX502" s="14" t="s">
        <v>69</v>
      </c>
      <c r="AY502" s="216" t="s">
        <v>128</v>
      </c>
    </row>
    <row r="503" spans="1:65" s="14" customFormat="1" ht="11.25">
      <c r="B503" s="206"/>
      <c r="C503" s="207"/>
      <c r="D503" s="189" t="s">
        <v>145</v>
      </c>
      <c r="E503" s="208" t="s">
        <v>19</v>
      </c>
      <c r="F503" s="209" t="s">
        <v>261</v>
      </c>
      <c r="G503" s="207"/>
      <c r="H503" s="210">
        <v>0.53200000000000003</v>
      </c>
      <c r="I503" s="211"/>
      <c r="J503" s="207"/>
      <c r="K503" s="207"/>
      <c r="L503" s="212"/>
      <c r="M503" s="213"/>
      <c r="N503" s="214"/>
      <c r="O503" s="214"/>
      <c r="P503" s="214"/>
      <c r="Q503" s="214"/>
      <c r="R503" s="214"/>
      <c r="S503" s="214"/>
      <c r="T503" s="215"/>
      <c r="AT503" s="216" t="s">
        <v>145</v>
      </c>
      <c r="AU503" s="216" t="s">
        <v>139</v>
      </c>
      <c r="AV503" s="14" t="s">
        <v>79</v>
      </c>
      <c r="AW503" s="14" t="s">
        <v>31</v>
      </c>
      <c r="AX503" s="14" t="s">
        <v>69</v>
      </c>
      <c r="AY503" s="216" t="s">
        <v>128</v>
      </c>
    </row>
    <row r="504" spans="1:65" s="14" customFormat="1" ht="11.25">
      <c r="B504" s="206"/>
      <c r="C504" s="207"/>
      <c r="D504" s="189" t="s">
        <v>145</v>
      </c>
      <c r="E504" s="208" t="s">
        <v>19</v>
      </c>
      <c r="F504" s="209" t="s">
        <v>262</v>
      </c>
      <c r="G504" s="207"/>
      <c r="H504" s="210">
        <v>1.9470000000000001</v>
      </c>
      <c r="I504" s="211"/>
      <c r="J504" s="207"/>
      <c r="K504" s="207"/>
      <c r="L504" s="212"/>
      <c r="M504" s="213"/>
      <c r="N504" s="214"/>
      <c r="O504" s="214"/>
      <c r="P504" s="214"/>
      <c r="Q504" s="214"/>
      <c r="R504" s="214"/>
      <c r="S504" s="214"/>
      <c r="T504" s="215"/>
      <c r="AT504" s="216" t="s">
        <v>145</v>
      </c>
      <c r="AU504" s="216" t="s">
        <v>139</v>
      </c>
      <c r="AV504" s="14" t="s">
        <v>79</v>
      </c>
      <c r="AW504" s="14" t="s">
        <v>31</v>
      </c>
      <c r="AX504" s="14" t="s">
        <v>69</v>
      </c>
      <c r="AY504" s="216" t="s">
        <v>128</v>
      </c>
    </row>
    <row r="505" spans="1:65" s="15" customFormat="1" ht="11.25">
      <c r="B505" s="217"/>
      <c r="C505" s="218"/>
      <c r="D505" s="189" t="s">
        <v>145</v>
      </c>
      <c r="E505" s="219" t="s">
        <v>19</v>
      </c>
      <c r="F505" s="220" t="s">
        <v>148</v>
      </c>
      <c r="G505" s="218"/>
      <c r="H505" s="221">
        <v>6.1269999999999998</v>
      </c>
      <c r="I505" s="222"/>
      <c r="J505" s="218"/>
      <c r="K505" s="218"/>
      <c r="L505" s="223"/>
      <c r="M505" s="224"/>
      <c r="N505" s="225"/>
      <c r="O505" s="225"/>
      <c r="P505" s="225"/>
      <c r="Q505" s="225"/>
      <c r="R505" s="225"/>
      <c r="S505" s="225"/>
      <c r="T505" s="226"/>
      <c r="AT505" s="227" t="s">
        <v>145</v>
      </c>
      <c r="AU505" s="227" t="s">
        <v>139</v>
      </c>
      <c r="AV505" s="15" t="s">
        <v>139</v>
      </c>
      <c r="AW505" s="15" t="s">
        <v>31</v>
      </c>
      <c r="AX505" s="15" t="s">
        <v>69</v>
      </c>
      <c r="AY505" s="227" t="s">
        <v>128</v>
      </c>
    </row>
    <row r="506" spans="1:65" s="16" customFormat="1" ht="11.25">
      <c r="B506" s="228"/>
      <c r="C506" s="229"/>
      <c r="D506" s="189" t="s">
        <v>145</v>
      </c>
      <c r="E506" s="230" t="s">
        <v>19</v>
      </c>
      <c r="F506" s="231" t="s">
        <v>153</v>
      </c>
      <c r="G506" s="229"/>
      <c r="H506" s="232">
        <v>19.518999999999998</v>
      </c>
      <c r="I506" s="233"/>
      <c r="J506" s="229"/>
      <c r="K506" s="229"/>
      <c r="L506" s="234"/>
      <c r="M506" s="235"/>
      <c r="N506" s="236"/>
      <c r="O506" s="236"/>
      <c r="P506" s="236"/>
      <c r="Q506" s="236"/>
      <c r="R506" s="236"/>
      <c r="S506" s="236"/>
      <c r="T506" s="237"/>
      <c r="AT506" s="238" t="s">
        <v>145</v>
      </c>
      <c r="AU506" s="238" t="s">
        <v>139</v>
      </c>
      <c r="AV506" s="16" t="s">
        <v>138</v>
      </c>
      <c r="AW506" s="16" t="s">
        <v>31</v>
      </c>
      <c r="AX506" s="16" t="s">
        <v>77</v>
      </c>
      <c r="AY506" s="238" t="s">
        <v>128</v>
      </c>
    </row>
    <row r="507" spans="1:65" s="14" customFormat="1" ht="11.25">
      <c r="B507" s="206"/>
      <c r="C507" s="207"/>
      <c r="D507" s="189" t="s">
        <v>145</v>
      </c>
      <c r="E507" s="207"/>
      <c r="F507" s="209" t="s">
        <v>269</v>
      </c>
      <c r="G507" s="207"/>
      <c r="H507" s="210">
        <v>20.495000000000001</v>
      </c>
      <c r="I507" s="211"/>
      <c r="J507" s="207"/>
      <c r="K507" s="207"/>
      <c r="L507" s="212"/>
      <c r="M507" s="213"/>
      <c r="N507" s="214"/>
      <c r="O507" s="214"/>
      <c r="P507" s="214"/>
      <c r="Q507" s="214"/>
      <c r="R507" s="214"/>
      <c r="S507" s="214"/>
      <c r="T507" s="215"/>
      <c r="AT507" s="216" t="s">
        <v>145</v>
      </c>
      <c r="AU507" s="216" t="s">
        <v>139</v>
      </c>
      <c r="AV507" s="14" t="s">
        <v>79</v>
      </c>
      <c r="AW507" s="14" t="s">
        <v>4</v>
      </c>
      <c r="AX507" s="14" t="s">
        <v>77</v>
      </c>
      <c r="AY507" s="216" t="s">
        <v>128</v>
      </c>
    </row>
    <row r="508" spans="1:65" s="2" customFormat="1" ht="16.5" customHeight="1">
      <c r="A508" s="37"/>
      <c r="B508" s="38"/>
      <c r="C508" s="176" t="s">
        <v>401</v>
      </c>
      <c r="D508" s="176" t="s">
        <v>133</v>
      </c>
      <c r="E508" s="177" t="s">
        <v>402</v>
      </c>
      <c r="F508" s="178" t="s">
        <v>403</v>
      </c>
      <c r="G508" s="179" t="s">
        <v>136</v>
      </c>
      <c r="H508" s="180">
        <v>20.495000000000001</v>
      </c>
      <c r="I508" s="181"/>
      <c r="J508" s="182">
        <f>ROUND(I508*H508,2)</f>
        <v>0</v>
      </c>
      <c r="K508" s="178" t="s">
        <v>137</v>
      </c>
      <c r="L508" s="42"/>
      <c r="M508" s="183" t="s">
        <v>19</v>
      </c>
      <c r="N508" s="184" t="s">
        <v>40</v>
      </c>
      <c r="O508" s="67"/>
      <c r="P508" s="185">
        <f>O508*H508</f>
        <v>0</v>
      </c>
      <c r="Q508" s="185">
        <v>0</v>
      </c>
      <c r="R508" s="185">
        <f>Q508*H508</f>
        <v>0</v>
      </c>
      <c r="S508" s="185">
        <v>0</v>
      </c>
      <c r="T508" s="186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87" t="s">
        <v>138</v>
      </c>
      <c r="AT508" s="187" t="s">
        <v>133</v>
      </c>
      <c r="AU508" s="187" t="s">
        <v>139</v>
      </c>
      <c r="AY508" s="20" t="s">
        <v>128</v>
      </c>
      <c r="BE508" s="188">
        <f>IF(N508="základní",J508,0)</f>
        <v>0</v>
      </c>
      <c r="BF508" s="188">
        <f>IF(N508="snížená",J508,0)</f>
        <v>0</v>
      </c>
      <c r="BG508" s="188">
        <f>IF(N508="zákl. přenesená",J508,0)</f>
        <v>0</v>
      </c>
      <c r="BH508" s="188">
        <f>IF(N508="sníž. přenesená",J508,0)</f>
        <v>0</v>
      </c>
      <c r="BI508" s="188">
        <f>IF(N508="nulová",J508,0)</f>
        <v>0</v>
      </c>
      <c r="BJ508" s="20" t="s">
        <v>77</v>
      </c>
      <c r="BK508" s="188">
        <f>ROUND(I508*H508,2)</f>
        <v>0</v>
      </c>
      <c r="BL508" s="20" t="s">
        <v>138</v>
      </c>
      <c r="BM508" s="187" t="s">
        <v>404</v>
      </c>
    </row>
    <row r="509" spans="1:65" s="2" customFormat="1" ht="11.25">
      <c r="A509" s="37"/>
      <c r="B509" s="38"/>
      <c r="C509" s="39"/>
      <c r="D509" s="189" t="s">
        <v>141</v>
      </c>
      <c r="E509" s="39"/>
      <c r="F509" s="190" t="s">
        <v>405</v>
      </c>
      <c r="G509" s="39"/>
      <c r="H509" s="39"/>
      <c r="I509" s="191"/>
      <c r="J509" s="39"/>
      <c r="K509" s="39"/>
      <c r="L509" s="42"/>
      <c r="M509" s="192"/>
      <c r="N509" s="193"/>
      <c r="O509" s="67"/>
      <c r="P509" s="67"/>
      <c r="Q509" s="67"/>
      <c r="R509" s="67"/>
      <c r="S509" s="67"/>
      <c r="T509" s="68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20" t="s">
        <v>141</v>
      </c>
      <c r="AU509" s="20" t="s">
        <v>139</v>
      </c>
    </row>
    <row r="510" spans="1:65" s="2" customFormat="1" ht="11.25">
      <c r="A510" s="37"/>
      <c r="B510" s="38"/>
      <c r="C510" s="39"/>
      <c r="D510" s="194" t="s">
        <v>143</v>
      </c>
      <c r="E510" s="39"/>
      <c r="F510" s="195" t="s">
        <v>406</v>
      </c>
      <c r="G510" s="39"/>
      <c r="H510" s="39"/>
      <c r="I510" s="191"/>
      <c r="J510" s="39"/>
      <c r="K510" s="39"/>
      <c r="L510" s="42"/>
      <c r="M510" s="192"/>
      <c r="N510" s="193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20" t="s">
        <v>143</v>
      </c>
      <c r="AU510" s="20" t="s">
        <v>139</v>
      </c>
    </row>
    <row r="511" spans="1:65" s="13" customFormat="1" ht="11.25">
      <c r="B511" s="196"/>
      <c r="C511" s="197"/>
      <c r="D511" s="189" t="s">
        <v>145</v>
      </c>
      <c r="E511" s="198" t="s">
        <v>19</v>
      </c>
      <c r="F511" s="199" t="s">
        <v>236</v>
      </c>
      <c r="G511" s="197"/>
      <c r="H511" s="198" t="s">
        <v>19</v>
      </c>
      <c r="I511" s="200"/>
      <c r="J511" s="197"/>
      <c r="K511" s="197"/>
      <c r="L511" s="201"/>
      <c r="M511" s="202"/>
      <c r="N511" s="203"/>
      <c r="O511" s="203"/>
      <c r="P511" s="203"/>
      <c r="Q511" s="203"/>
      <c r="R511" s="203"/>
      <c r="S511" s="203"/>
      <c r="T511" s="204"/>
      <c r="AT511" s="205" t="s">
        <v>145</v>
      </c>
      <c r="AU511" s="205" t="s">
        <v>139</v>
      </c>
      <c r="AV511" s="13" t="s">
        <v>77</v>
      </c>
      <c r="AW511" s="13" t="s">
        <v>31</v>
      </c>
      <c r="AX511" s="13" t="s">
        <v>69</v>
      </c>
      <c r="AY511" s="205" t="s">
        <v>128</v>
      </c>
    </row>
    <row r="512" spans="1:65" s="13" customFormat="1" ht="11.25">
      <c r="B512" s="196"/>
      <c r="C512" s="197"/>
      <c r="D512" s="189" t="s">
        <v>145</v>
      </c>
      <c r="E512" s="198" t="s">
        <v>19</v>
      </c>
      <c r="F512" s="199" t="s">
        <v>149</v>
      </c>
      <c r="G512" s="197"/>
      <c r="H512" s="198" t="s">
        <v>19</v>
      </c>
      <c r="I512" s="200"/>
      <c r="J512" s="197"/>
      <c r="K512" s="197"/>
      <c r="L512" s="201"/>
      <c r="M512" s="202"/>
      <c r="N512" s="203"/>
      <c r="O512" s="203"/>
      <c r="P512" s="203"/>
      <c r="Q512" s="203"/>
      <c r="R512" s="203"/>
      <c r="S512" s="203"/>
      <c r="T512" s="204"/>
      <c r="AT512" s="205" t="s">
        <v>145</v>
      </c>
      <c r="AU512" s="205" t="s">
        <v>139</v>
      </c>
      <c r="AV512" s="13" t="s">
        <v>77</v>
      </c>
      <c r="AW512" s="13" t="s">
        <v>31</v>
      </c>
      <c r="AX512" s="13" t="s">
        <v>69</v>
      </c>
      <c r="AY512" s="205" t="s">
        <v>128</v>
      </c>
    </row>
    <row r="513" spans="1:65" s="14" customFormat="1" ht="11.25">
      <c r="B513" s="206"/>
      <c r="C513" s="207"/>
      <c r="D513" s="189" t="s">
        <v>145</v>
      </c>
      <c r="E513" s="208" t="s">
        <v>19</v>
      </c>
      <c r="F513" s="209" t="s">
        <v>150</v>
      </c>
      <c r="G513" s="207"/>
      <c r="H513" s="210">
        <v>9.2159999999999993</v>
      </c>
      <c r="I513" s="211"/>
      <c r="J513" s="207"/>
      <c r="K513" s="207"/>
      <c r="L513" s="212"/>
      <c r="M513" s="213"/>
      <c r="N513" s="214"/>
      <c r="O513" s="214"/>
      <c r="P513" s="214"/>
      <c r="Q513" s="214"/>
      <c r="R513" s="214"/>
      <c r="S513" s="214"/>
      <c r="T513" s="215"/>
      <c r="AT513" s="216" t="s">
        <v>145</v>
      </c>
      <c r="AU513" s="216" t="s">
        <v>139</v>
      </c>
      <c r="AV513" s="14" t="s">
        <v>79</v>
      </c>
      <c r="AW513" s="14" t="s">
        <v>31</v>
      </c>
      <c r="AX513" s="14" t="s">
        <v>69</v>
      </c>
      <c r="AY513" s="216" t="s">
        <v>128</v>
      </c>
    </row>
    <row r="514" spans="1:65" s="14" customFormat="1" ht="11.25">
      <c r="B514" s="206"/>
      <c r="C514" s="207"/>
      <c r="D514" s="189" t="s">
        <v>145</v>
      </c>
      <c r="E514" s="208" t="s">
        <v>19</v>
      </c>
      <c r="F514" s="209" t="s">
        <v>151</v>
      </c>
      <c r="G514" s="207"/>
      <c r="H514" s="210">
        <v>1.3440000000000001</v>
      </c>
      <c r="I514" s="211"/>
      <c r="J514" s="207"/>
      <c r="K514" s="207"/>
      <c r="L514" s="212"/>
      <c r="M514" s="213"/>
      <c r="N514" s="214"/>
      <c r="O514" s="214"/>
      <c r="P514" s="214"/>
      <c r="Q514" s="214"/>
      <c r="R514" s="214"/>
      <c r="S514" s="214"/>
      <c r="T514" s="215"/>
      <c r="AT514" s="216" t="s">
        <v>145</v>
      </c>
      <c r="AU514" s="216" t="s">
        <v>139</v>
      </c>
      <c r="AV514" s="14" t="s">
        <v>79</v>
      </c>
      <c r="AW514" s="14" t="s">
        <v>31</v>
      </c>
      <c r="AX514" s="14" t="s">
        <v>69</v>
      </c>
      <c r="AY514" s="216" t="s">
        <v>128</v>
      </c>
    </row>
    <row r="515" spans="1:65" s="14" customFormat="1" ht="11.25">
      <c r="B515" s="206"/>
      <c r="C515" s="207"/>
      <c r="D515" s="189" t="s">
        <v>145</v>
      </c>
      <c r="E515" s="208" t="s">
        <v>19</v>
      </c>
      <c r="F515" s="209" t="s">
        <v>152</v>
      </c>
      <c r="G515" s="207"/>
      <c r="H515" s="210">
        <v>2.8319999999999999</v>
      </c>
      <c r="I515" s="211"/>
      <c r="J515" s="207"/>
      <c r="K515" s="207"/>
      <c r="L515" s="212"/>
      <c r="M515" s="213"/>
      <c r="N515" s="214"/>
      <c r="O515" s="214"/>
      <c r="P515" s="214"/>
      <c r="Q515" s="214"/>
      <c r="R515" s="214"/>
      <c r="S515" s="214"/>
      <c r="T515" s="215"/>
      <c r="AT515" s="216" t="s">
        <v>145</v>
      </c>
      <c r="AU515" s="216" t="s">
        <v>139</v>
      </c>
      <c r="AV515" s="14" t="s">
        <v>79</v>
      </c>
      <c r="AW515" s="14" t="s">
        <v>31</v>
      </c>
      <c r="AX515" s="14" t="s">
        <v>69</v>
      </c>
      <c r="AY515" s="216" t="s">
        <v>128</v>
      </c>
    </row>
    <row r="516" spans="1:65" s="15" customFormat="1" ht="11.25">
      <c r="B516" s="217"/>
      <c r="C516" s="218"/>
      <c r="D516" s="189" t="s">
        <v>145</v>
      </c>
      <c r="E516" s="219" t="s">
        <v>19</v>
      </c>
      <c r="F516" s="220" t="s">
        <v>148</v>
      </c>
      <c r="G516" s="218"/>
      <c r="H516" s="221">
        <v>13.391999999999999</v>
      </c>
      <c r="I516" s="222"/>
      <c r="J516" s="218"/>
      <c r="K516" s="218"/>
      <c r="L516" s="223"/>
      <c r="M516" s="224"/>
      <c r="N516" s="225"/>
      <c r="O516" s="225"/>
      <c r="P516" s="225"/>
      <c r="Q516" s="225"/>
      <c r="R516" s="225"/>
      <c r="S516" s="225"/>
      <c r="T516" s="226"/>
      <c r="AT516" s="227" t="s">
        <v>145</v>
      </c>
      <c r="AU516" s="227" t="s">
        <v>139</v>
      </c>
      <c r="AV516" s="15" t="s">
        <v>139</v>
      </c>
      <c r="AW516" s="15" t="s">
        <v>31</v>
      </c>
      <c r="AX516" s="15" t="s">
        <v>69</v>
      </c>
      <c r="AY516" s="227" t="s">
        <v>128</v>
      </c>
    </row>
    <row r="517" spans="1:65" s="13" customFormat="1" ht="11.25">
      <c r="B517" s="196"/>
      <c r="C517" s="197"/>
      <c r="D517" s="189" t="s">
        <v>145</v>
      </c>
      <c r="E517" s="198" t="s">
        <v>19</v>
      </c>
      <c r="F517" s="199" t="s">
        <v>259</v>
      </c>
      <c r="G517" s="197"/>
      <c r="H517" s="198" t="s">
        <v>19</v>
      </c>
      <c r="I517" s="200"/>
      <c r="J517" s="197"/>
      <c r="K517" s="197"/>
      <c r="L517" s="201"/>
      <c r="M517" s="202"/>
      <c r="N517" s="203"/>
      <c r="O517" s="203"/>
      <c r="P517" s="203"/>
      <c r="Q517" s="203"/>
      <c r="R517" s="203"/>
      <c r="S517" s="203"/>
      <c r="T517" s="204"/>
      <c r="AT517" s="205" t="s">
        <v>145</v>
      </c>
      <c r="AU517" s="205" t="s">
        <v>139</v>
      </c>
      <c r="AV517" s="13" t="s">
        <v>77</v>
      </c>
      <c r="AW517" s="13" t="s">
        <v>31</v>
      </c>
      <c r="AX517" s="13" t="s">
        <v>69</v>
      </c>
      <c r="AY517" s="205" t="s">
        <v>128</v>
      </c>
    </row>
    <row r="518" spans="1:65" s="14" customFormat="1" ht="11.25">
      <c r="B518" s="206"/>
      <c r="C518" s="207"/>
      <c r="D518" s="189" t="s">
        <v>145</v>
      </c>
      <c r="E518" s="208" t="s">
        <v>19</v>
      </c>
      <c r="F518" s="209" t="s">
        <v>260</v>
      </c>
      <c r="G518" s="207"/>
      <c r="H518" s="210">
        <v>3.6480000000000001</v>
      </c>
      <c r="I518" s="211"/>
      <c r="J518" s="207"/>
      <c r="K518" s="207"/>
      <c r="L518" s="212"/>
      <c r="M518" s="213"/>
      <c r="N518" s="214"/>
      <c r="O518" s="214"/>
      <c r="P518" s="214"/>
      <c r="Q518" s="214"/>
      <c r="R518" s="214"/>
      <c r="S518" s="214"/>
      <c r="T518" s="215"/>
      <c r="AT518" s="216" t="s">
        <v>145</v>
      </c>
      <c r="AU518" s="216" t="s">
        <v>139</v>
      </c>
      <c r="AV518" s="14" t="s">
        <v>79</v>
      </c>
      <c r="AW518" s="14" t="s">
        <v>31</v>
      </c>
      <c r="AX518" s="14" t="s">
        <v>69</v>
      </c>
      <c r="AY518" s="216" t="s">
        <v>128</v>
      </c>
    </row>
    <row r="519" spans="1:65" s="14" customFormat="1" ht="11.25">
      <c r="B519" s="206"/>
      <c r="C519" s="207"/>
      <c r="D519" s="189" t="s">
        <v>145</v>
      </c>
      <c r="E519" s="208" t="s">
        <v>19</v>
      </c>
      <c r="F519" s="209" t="s">
        <v>261</v>
      </c>
      <c r="G519" s="207"/>
      <c r="H519" s="210">
        <v>0.53200000000000003</v>
      </c>
      <c r="I519" s="211"/>
      <c r="J519" s="207"/>
      <c r="K519" s="207"/>
      <c r="L519" s="212"/>
      <c r="M519" s="213"/>
      <c r="N519" s="214"/>
      <c r="O519" s="214"/>
      <c r="P519" s="214"/>
      <c r="Q519" s="214"/>
      <c r="R519" s="214"/>
      <c r="S519" s="214"/>
      <c r="T519" s="215"/>
      <c r="AT519" s="216" t="s">
        <v>145</v>
      </c>
      <c r="AU519" s="216" t="s">
        <v>139</v>
      </c>
      <c r="AV519" s="14" t="s">
        <v>79</v>
      </c>
      <c r="AW519" s="14" t="s">
        <v>31</v>
      </c>
      <c r="AX519" s="14" t="s">
        <v>69</v>
      </c>
      <c r="AY519" s="216" t="s">
        <v>128</v>
      </c>
    </row>
    <row r="520" spans="1:65" s="14" customFormat="1" ht="11.25">
      <c r="B520" s="206"/>
      <c r="C520" s="207"/>
      <c r="D520" s="189" t="s">
        <v>145</v>
      </c>
      <c r="E520" s="208" t="s">
        <v>19</v>
      </c>
      <c r="F520" s="209" t="s">
        <v>262</v>
      </c>
      <c r="G520" s="207"/>
      <c r="H520" s="210">
        <v>1.9470000000000001</v>
      </c>
      <c r="I520" s="211"/>
      <c r="J520" s="207"/>
      <c r="K520" s="207"/>
      <c r="L520" s="212"/>
      <c r="M520" s="213"/>
      <c r="N520" s="214"/>
      <c r="O520" s="214"/>
      <c r="P520" s="214"/>
      <c r="Q520" s="214"/>
      <c r="R520" s="214"/>
      <c r="S520" s="214"/>
      <c r="T520" s="215"/>
      <c r="AT520" s="216" t="s">
        <v>145</v>
      </c>
      <c r="AU520" s="216" t="s">
        <v>139</v>
      </c>
      <c r="AV520" s="14" t="s">
        <v>79</v>
      </c>
      <c r="AW520" s="14" t="s">
        <v>31</v>
      </c>
      <c r="AX520" s="14" t="s">
        <v>69</v>
      </c>
      <c r="AY520" s="216" t="s">
        <v>128</v>
      </c>
    </row>
    <row r="521" spans="1:65" s="15" customFormat="1" ht="11.25">
      <c r="B521" s="217"/>
      <c r="C521" s="218"/>
      <c r="D521" s="189" t="s">
        <v>145</v>
      </c>
      <c r="E521" s="219" t="s">
        <v>19</v>
      </c>
      <c r="F521" s="220" t="s">
        <v>148</v>
      </c>
      <c r="G521" s="218"/>
      <c r="H521" s="221">
        <v>6.1269999999999998</v>
      </c>
      <c r="I521" s="222"/>
      <c r="J521" s="218"/>
      <c r="K521" s="218"/>
      <c r="L521" s="223"/>
      <c r="M521" s="224"/>
      <c r="N521" s="225"/>
      <c r="O521" s="225"/>
      <c r="P521" s="225"/>
      <c r="Q521" s="225"/>
      <c r="R521" s="225"/>
      <c r="S521" s="225"/>
      <c r="T521" s="226"/>
      <c r="AT521" s="227" t="s">
        <v>145</v>
      </c>
      <c r="AU521" s="227" t="s">
        <v>139</v>
      </c>
      <c r="AV521" s="15" t="s">
        <v>139</v>
      </c>
      <c r="AW521" s="15" t="s">
        <v>31</v>
      </c>
      <c r="AX521" s="15" t="s">
        <v>69</v>
      </c>
      <c r="AY521" s="227" t="s">
        <v>128</v>
      </c>
    </row>
    <row r="522" spans="1:65" s="16" customFormat="1" ht="11.25">
      <c r="B522" s="228"/>
      <c r="C522" s="229"/>
      <c r="D522" s="189" t="s">
        <v>145</v>
      </c>
      <c r="E522" s="230" t="s">
        <v>19</v>
      </c>
      <c r="F522" s="231" t="s">
        <v>153</v>
      </c>
      <c r="G522" s="229"/>
      <c r="H522" s="232">
        <v>19.518999999999998</v>
      </c>
      <c r="I522" s="233"/>
      <c r="J522" s="229"/>
      <c r="K522" s="229"/>
      <c r="L522" s="234"/>
      <c r="M522" s="235"/>
      <c r="N522" s="236"/>
      <c r="O522" s="236"/>
      <c r="P522" s="236"/>
      <c r="Q522" s="236"/>
      <c r="R522" s="236"/>
      <c r="S522" s="236"/>
      <c r="T522" s="237"/>
      <c r="AT522" s="238" t="s">
        <v>145</v>
      </c>
      <c r="AU522" s="238" t="s">
        <v>139</v>
      </c>
      <c r="AV522" s="16" t="s">
        <v>138</v>
      </c>
      <c r="AW522" s="16" t="s">
        <v>31</v>
      </c>
      <c r="AX522" s="16" t="s">
        <v>77</v>
      </c>
      <c r="AY522" s="238" t="s">
        <v>128</v>
      </c>
    </row>
    <row r="523" spans="1:65" s="14" customFormat="1" ht="11.25">
      <c r="B523" s="206"/>
      <c r="C523" s="207"/>
      <c r="D523" s="189" t="s">
        <v>145</v>
      </c>
      <c r="E523" s="207"/>
      <c r="F523" s="209" t="s">
        <v>269</v>
      </c>
      <c r="G523" s="207"/>
      <c r="H523" s="210">
        <v>20.495000000000001</v>
      </c>
      <c r="I523" s="211"/>
      <c r="J523" s="207"/>
      <c r="K523" s="207"/>
      <c r="L523" s="212"/>
      <c r="M523" s="213"/>
      <c r="N523" s="214"/>
      <c r="O523" s="214"/>
      <c r="P523" s="214"/>
      <c r="Q523" s="214"/>
      <c r="R523" s="214"/>
      <c r="S523" s="214"/>
      <c r="T523" s="215"/>
      <c r="AT523" s="216" t="s">
        <v>145</v>
      </c>
      <c r="AU523" s="216" t="s">
        <v>139</v>
      </c>
      <c r="AV523" s="14" t="s">
        <v>79</v>
      </c>
      <c r="AW523" s="14" t="s">
        <v>4</v>
      </c>
      <c r="AX523" s="14" t="s">
        <v>77</v>
      </c>
      <c r="AY523" s="216" t="s">
        <v>128</v>
      </c>
    </row>
    <row r="524" spans="1:65" s="2" customFormat="1" ht="16.5" customHeight="1">
      <c r="A524" s="37"/>
      <c r="B524" s="38"/>
      <c r="C524" s="176" t="s">
        <v>407</v>
      </c>
      <c r="D524" s="176" t="s">
        <v>133</v>
      </c>
      <c r="E524" s="177" t="s">
        <v>408</v>
      </c>
      <c r="F524" s="178" t="s">
        <v>409</v>
      </c>
      <c r="G524" s="179" t="s">
        <v>136</v>
      </c>
      <c r="H524" s="180">
        <v>20.495000000000001</v>
      </c>
      <c r="I524" s="181"/>
      <c r="J524" s="182">
        <f>ROUND(I524*H524,2)</f>
        <v>0</v>
      </c>
      <c r="K524" s="178" t="s">
        <v>137</v>
      </c>
      <c r="L524" s="42"/>
      <c r="M524" s="183" t="s">
        <v>19</v>
      </c>
      <c r="N524" s="184" t="s">
        <v>40</v>
      </c>
      <c r="O524" s="67"/>
      <c r="P524" s="185">
        <f>O524*H524</f>
        <v>0</v>
      </c>
      <c r="Q524" s="185">
        <v>0</v>
      </c>
      <c r="R524" s="185">
        <f>Q524*H524</f>
        <v>0</v>
      </c>
      <c r="S524" s="185">
        <v>0</v>
      </c>
      <c r="T524" s="186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187" t="s">
        <v>138</v>
      </c>
      <c r="AT524" s="187" t="s">
        <v>133</v>
      </c>
      <c r="AU524" s="187" t="s">
        <v>139</v>
      </c>
      <c r="AY524" s="20" t="s">
        <v>128</v>
      </c>
      <c r="BE524" s="188">
        <f>IF(N524="základní",J524,0)</f>
        <v>0</v>
      </c>
      <c r="BF524" s="188">
        <f>IF(N524="snížená",J524,0)</f>
        <v>0</v>
      </c>
      <c r="BG524" s="188">
        <f>IF(N524="zákl. přenesená",J524,0)</f>
        <v>0</v>
      </c>
      <c r="BH524" s="188">
        <f>IF(N524="sníž. přenesená",J524,0)</f>
        <v>0</v>
      </c>
      <c r="BI524" s="188">
        <f>IF(N524="nulová",J524,0)</f>
        <v>0</v>
      </c>
      <c r="BJ524" s="20" t="s">
        <v>77</v>
      </c>
      <c r="BK524" s="188">
        <f>ROUND(I524*H524,2)</f>
        <v>0</v>
      </c>
      <c r="BL524" s="20" t="s">
        <v>138</v>
      </c>
      <c r="BM524" s="187" t="s">
        <v>410</v>
      </c>
    </row>
    <row r="525" spans="1:65" s="2" customFormat="1" ht="11.25">
      <c r="A525" s="37"/>
      <c r="B525" s="38"/>
      <c r="C525" s="39"/>
      <c r="D525" s="189" t="s">
        <v>141</v>
      </c>
      <c r="E525" s="39"/>
      <c r="F525" s="190" t="s">
        <v>411</v>
      </c>
      <c r="G525" s="39"/>
      <c r="H525" s="39"/>
      <c r="I525" s="191"/>
      <c r="J525" s="39"/>
      <c r="K525" s="39"/>
      <c r="L525" s="42"/>
      <c r="M525" s="192"/>
      <c r="N525" s="193"/>
      <c r="O525" s="67"/>
      <c r="P525" s="67"/>
      <c r="Q525" s="67"/>
      <c r="R525" s="67"/>
      <c r="S525" s="67"/>
      <c r="T525" s="68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T525" s="20" t="s">
        <v>141</v>
      </c>
      <c r="AU525" s="20" t="s">
        <v>139</v>
      </c>
    </row>
    <row r="526" spans="1:65" s="2" customFormat="1" ht="11.25">
      <c r="A526" s="37"/>
      <c r="B526" s="38"/>
      <c r="C526" s="39"/>
      <c r="D526" s="194" t="s">
        <v>143</v>
      </c>
      <c r="E526" s="39"/>
      <c r="F526" s="195" t="s">
        <v>412</v>
      </c>
      <c r="G526" s="39"/>
      <c r="H526" s="39"/>
      <c r="I526" s="191"/>
      <c r="J526" s="39"/>
      <c r="K526" s="39"/>
      <c r="L526" s="42"/>
      <c r="M526" s="192"/>
      <c r="N526" s="193"/>
      <c r="O526" s="67"/>
      <c r="P526" s="67"/>
      <c r="Q526" s="67"/>
      <c r="R526" s="67"/>
      <c r="S526" s="67"/>
      <c r="T526" s="68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20" t="s">
        <v>143</v>
      </c>
      <c r="AU526" s="20" t="s">
        <v>139</v>
      </c>
    </row>
    <row r="527" spans="1:65" s="13" customFormat="1" ht="11.25">
      <c r="B527" s="196"/>
      <c r="C527" s="197"/>
      <c r="D527" s="189" t="s">
        <v>145</v>
      </c>
      <c r="E527" s="198" t="s">
        <v>19</v>
      </c>
      <c r="F527" s="199" t="s">
        <v>236</v>
      </c>
      <c r="G527" s="197"/>
      <c r="H527" s="198" t="s">
        <v>19</v>
      </c>
      <c r="I527" s="200"/>
      <c r="J527" s="197"/>
      <c r="K527" s="197"/>
      <c r="L527" s="201"/>
      <c r="M527" s="202"/>
      <c r="N527" s="203"/>
      <c r="O527" s="203"/>
      <c r="P527" s="203"/>
      <c r="Q527" s="203"/>
      <c r="R527" s="203"/>
      <c r="S527" s="203"/>
      <c r="T527" s="204"/>
      <c r="AT527" s="205" t="s">
        <v>145</v>
      </c>
      <c r="AU527" s="205" t="s">
        <v>139</v>
      </c>
      <c r="AV527" s="13" t="s">
        <v>77</v>
      </c>
      <c r="AW527" s="13" t="s">
        <v>31</v>
      </c>
      <c r="AX527" s="13" t="s">
        <v>69</v>
      </c>
      <c r="AY527" s="205" t="s">
        <v>128</v>
      </c>
    </row>
    <row r="528" spans="1:65" s="13" customFormat="1" ht="11.25">
      <c r="B528" s="196"/>
      <c r="C528" s="197"/>
      <c r="D528" s="189" t="s">
        <v>145</v>
      </c>
      <c r="E528" s="198" t="s">
        <v>19</v>
      </c>
      <c r="F528" s="199" t="s">
        <v>149</v>
      </c>
      <c r="G528" s="197"/>
      <c r="H528" s="198" t="s">
        <v>19</v>
      </c>
      <c r="I528" s="200"/>
      <c r="J528" s="197"/>
      <c r="K528" s="197"/>
      <c r="L528" s="201"/>
      <c r="M528" s="202"/>
      <c r="N528" s="203"/>
      <c r="O528" s="203"/>
      <c r="P528" s="203"/>
      <c r="Q528" s="203"/>
      <c r="R528" s="203"/>
      <c r="S528" s="203"/>
      <c r="T528" s="204"/>
      <c r="AT528" s="205" t="s">
        <v>145</v>
      </c>
      <c r="AU528" s="205" t="s">
        <v>139</v>
      </c>
      <c r="AV528" s="13" t="s">
        <v>77</v>
      </c>
      <c r="AW528" s="13" t="s">
        <v>31</v>
      </c>
      <c r="AX528" s="13" t="s">
        <v>69</v>
      </c>
      <c r="AY528" s="205" t="s">
        <v>128</v>
      </c>
    </row>
    <row r="529" spans="1:65" s="14" customFormat="1" ht="11.25">
      <c r="B529" s="206"/>
      <c r="C529" s="207"/>
      <c r="D529" s="189" t="s">
        <v>145</v>
      </c>
      <c r="E529" s="208" t="s">
        <v>19</v>
      </c>
      <c r="F529" s="209" t="s">
        <v>150</v>
      </c>
      <c r="G529" s="207"/>
      <c r="H529" s="210">
        <v>9.2159999999999993</v>
      </c>
      <c r="I529" s="211"/>
      <c r="J529" s="207"/>
      <c r="K529" s="207"/>
      <c r="L529" s="212"/>
      <c r="M529" s="213"/>
      <c r="N529" s="214"/>
      <c r="O529" s="214"/>
      <c r="P529" s="214"/>
      <c r="Q529" s="214"/>
      <c r="R529" s="214"/>
      <c r="S529" s="214"/>
      <c r="T529" s="215"/>
      <c r="AT529" s="216" t="s">
        <v>145</v>
      </c>
      <c r="AU529" s="216" t="s">
        <v>139</v>
      </c>
      <c r="AV529" s="14" t="s">
        <v>79</v>
      </c>
      <c r="AW529" s="14" t="s">
        <v>31</v>
      </c>
      <c r="AX529" s="14" t="s">
        <v>69</v>
      </c>
      <c r="AY529" s="216" t="s">
        <v>128</v>
      </c>
    </row>
    <row r="530" spans="1:65" s="14" customFormat="1" ht="11.25">
      <c r="B530" s="206"/>
      <c r="C530" s="207"/>
      <c r="D530" s="189" t="s">
        <v>145</v>
      </c>
      <c r="E530" s="208" t="s">
        <v>19</v>
      </c>
      <c r="F530" s="209" t="s">
        <v>151</v>
      </c>
      <c r="G530" s="207"/>
      <c r="H530" s="210">
        <v>1.3440000000000001</v>
      </c>
      <c r="I530" s="211"/>
      <c r="J530" s="207"/>
      <c r="K530" s="207"/>
      <c r="L530" s="212"/>
      <c r="M530" s="213"/>
      <c r="N530" s="214"/>
      <c r="O530" s="214"/>
      <c r="P530" s="214"/>
      <c r="Q530" s="214"/>
      <c r="R530" s="214"/>
      <c r="S530" s="214"/>
      <c r="T530" s="215"/>
      <c r="AT530" s="216" t="s">
        <v>145</v>
      </c>
      <c r="AU530" s="216" t="s">
        <v>139</v>
      </c>
      <c r="AV530" s="14" t="s">
        <v>79</v>
      </c>
      <c r="AW530" s="14" t="s">
        <v>31</v>
      </c>
      <c r="AX530" s="14" t="s">
        <v>69</v>
      </c>
      <c r="AY530" s="216" t="s">
        <v>128</v>
      </c>
    </row>
    <row r="531" spans="1:65" s="14" customFormat="1" ht="11.25">
      <c r="B531" s="206"/>
      <c r="C531" s="207"/>
      <c r="D531" s="189" t="s">
        <v>145</v>
      </c>
      <c r="E531" s="208" t="s">
        <v>19</v>
      </c>
      <c r="F531" s="209" t="s">
        <v>152</v>
      </c>
      <c r="G531" s="207"/>
      <c r="H531" s="210">
        <v>2.8319999999999999</v>
      </c>
      <c r="I531" s="211"/>
      <c r="J531" s="207"/>
      <c r="K531" s="207"/>
      <c r="L531" s="212"/>
      <c r="M531" s="213"/>
      <c r="N531" s="214"/>
      <c r="O531" s="214"/>
      <c r="P531" s="214"/>
      <c r="Q531" s="214"/>
      <c r="R531" s="214"/>
      <c r="S531" s="214"/>
      <c r="T531" s="215"/>
      <c r="AT531" s="216" t="s">
        <v>145</v>
      </c>
      <c r="AU531" s="216" t="s">
        <v>139</v>
      </c>
      <c r="AV531" s="14" t="s">
        <v>79</v>
      </c>
      <c r="AW531" s="14" t="s">
        <v>31</v>
      </c>
      <c r="AX531" s="14" t="s">
        <v>69</v>
      </c>
      <c r="AY531" s="216" t="s">
        <v>128</v>
      </c>
    </row>
    <row r="532" spans="1:65" s="15" customFormat="1" ht="11.25">
      <c r="B532" s="217"/>
      <c r="C532" s="218"/>
      <c r="D532" s="189" t="s">
        <v>145</v>
      </c>
      <c r="E532" s="219" t="s">
        <v>19</v>
      </c>
      <c r="F532" s="220" t="s">
        <v>148</v>
      </c>
      <c r="G532" s="218"/>
      <c r="H532" s="221">
        <v>13.391999999999999</v>
      </c>
      <c r="I532" s="222"/>
      <c r="J532" s="218"/>
      <c r="K532" s="218"/>
      <c r="L532" s="223"/>
      <c r="M532" s="224"/>
      <c r="N532" s="225"/>
      <c r="O532" s="225"/>
      <c r="P532" s="225"/>
      <c r="Q532" s="225"/>
      <c r="R532" s="225"/>
      <c r="S532" s="225"/>
      <c r="T532" s="226"/>
      <c r="AT532" s="227" t="s">
        <v>145</v>
      </c>
      <c r="AU532" s="227" t="s">
        <v>139</v>
      </c>
      <c r="AV532" s="15" t="s">
        <v>139</v>
      </c>
      <c r="AW532" s="15" t="s">
        <v>31</v>
      </c>
      <c r="AX532" s="15" t="s">
        <v>69</v>
      </c>
      <c r="AY532" s="227" t="s">
        <v>128</v>
      </c>
    </row>
    <row r="533" spans="1:65" s="13" customFormat="1" ht="11.25">
      <c r="B533" s="196"/>
      <c r="C533" s="197"/>
      <c r="D533" s="189" t="s">
        <v>145</v>
      </c>
      <c r="E533" s="198" t="s">
        <v>19</v>
      </c>
      <c r="F533" s="199" t="s">
        <v>259</v>
      </c>
      <c r="G533" s="197"/>
      <c r="H533" s="198" t="s">
        <v>19</v>
      </c>
      <c r="I533" s="200"/>
      <c r="J533" s="197"/>
      <c r="K533" s="197"/>
      <c r="L533" s="201"/>
      <c r="M533" s="202"/>
      <c r="N533" s="203"/>
      <c r="O533" s="203"/>
      <c r="P533" s="203"/>
      <c r="Q533" s="203"/>
      <c r="R533" s="203"/>
      <c r="S533" s="203"/>
      <c r="T533" s="204"/>
      <c r="AT533" s="205" t="s">
        <v>145</v>
      </c>
      <c r="AU533" s="205" t="s">
        <v>139</v>
      </c>
      <c r="AV533" s="13" t="s">
        <v>77</v>
      </c>
      <c r="AW533" s="13" t="s">
        <v>31</v>
      </c>
      <c r="AX533" s="13" t="s">
        <v>69</v>
      </c>
      <c r="AY533" s="205" t="s">
        <v>128</v>
      </c>
    </row>
    <row r="534" spans="1:65" s="14" customFormat="1" ht="11.25">
      <c r="B534" s="206"/>
      <c r="C534" s="207"/>
      <c r="D534" s="189" t="s">
        <v>145</v>
      </c>
      <c r="E534" s="208" t="s">
        <v>19</v>
      </c>
      <c r="F534" s="209" t="s">
        <v>260</v>
      </c>
      <c r="G534" s="207"/>
      <c r="H534" s="210">
        <v>3.6480000000000001</v>
      </c>
      <c r="I534" s="211"/>
      <c r="J534" s="207"/>
      <c r="K534" s="207"/>
      <c r="L534" s="212"/>
      <c r="M534" s="213"/>
      <c r="N534" s="214"/>
      <c r="O534" s="214"/>
      <c r="P534" s="214"/>
      <c r="Q534" s="214"/>
      <c r="R534" s="214"/>
      <c r="S534" s="214"/>
      <c r="T534" s="215"/>
      <c r="AT534" s="216" t="s">
        <v>145</v>
      </c>
      <c r="AU534" s="216" t="s">
        <v>139</v>
      </c>
      <c r="AV534" s="14" t="s">
        <v>79</v>
      </c>
      <c r="AW534" s="14" t="s">
        <v>31</v>
      </c>
      <c r="AX534" s="14" t="s">
        <v>69</v>
      </c>
      <c r="AY534" s="216" t="s">
        <v>128</v>
      </c>
    </row>
    <row r="535" spans="1:65" s="14" customFormat="1" ht="11.25">
      <c r="B535" s="206"/>
      <c r="C535" s="207"/>
      <c r="D535" s="189" t="s">
        <v>145</v>
      </c>
      <c r="E535" s="208" t="s">
        <v>19</v>
      </c>
      <c r="F535" s="209" t="s">
        <v>261</v>
      </c>
      <c r="G535" s="207"/>
      <c r="H535" s="210">
        <v>0.53200000000000003</v>
      </c>
      <c r="I535" s="211"/>
      <c r="J535" s="207"/>
      <c r="K535" s="207"/>
      <c r="L535" s="212"/>
      <c r="M535" s="213"/>
      <c r="N535" s="214"/>
      <c r="O535" s="214"/>
      <c r="P535" s="214"/>
      <c r="Q535" s="214"/>
      <c r="R535" s="214"/>
      <c r="S535" s="214"/>
      <c r="T535" s="215"/>
      <c r="AT535" s="216" t="s">
        <v>145</v>
      </c>
      <c r="AU535" s="216" t="s">
        <v>139</v>
      </c>
      <c r="AV535" s="14" t="s">
        <v>79</v>
      </c>
      <c r="AW535" s="14" t="s">
        <v>31</v>
      </c>
      <c r="AX535" s="14" t="s">
        <v>69</v>
      </c>
      <c r="AY535" s="216" t="s">
        <v>128</v>
      </c>
    </row>
    <row r="536" spans="1:65" s="14" customFormat="1" ht="11.25">
      <c r="B536" s="206"/>
      <c r="C536" s="207"/>
      <c r="D536" s="189" t="s">
        <v>145</v>
      </c>
      <c r="E536" s="208" t="s">
        <v>19</v>
      </c>
      <c r="F536" s="209" t="s">
        <v>262</v>
      </c>
      <c r="G536" s="207"/>
      <c r="H536" s="210">
        <v>1.9470000000000001</v>
      </c>
      <c r="I536" s="211"/>
      <c r="J536" s="207"/>
      <c r="K536" s="207"/>
      <c r="L536" s="212"/>
      <c r="M536" s="213"/>
      <c r="N536" s="214"/>
      <c r="O536" s="214"/>
      <c r="P536" s="214"/>
      <c r="Q536" s="214"/>
      <c r="R536" s="214"/>
      <c r="S536" s="214"/>
      <c r="T536" s="215"/>
      <c r="AT536" s="216" t="s">
        <v>145</v>
      </c>
      <c r="AU536" s="216" t="s">
        <v>139</v>
      </c>
      <c r="AV536" s="14" t="s">
        <v>79</v>
      </c>
      <c r="AW536" s="14" t="s">
        <v>31</v>
      </c>
      <c r="AX536" s="14" t="s">
        <v>69</v>
      </c>
      <c r="AY536" s="216" t="s">
        <v>128</v>
      </c>
    </row>
    <row r="537" spans="1:65" s="15" customFormat="1" ht="11.25">
      <c r="B537" s="217"/>
      <c r="C537" s="218"/>
      <c r="D537" s="189" t="s">
        <v>145</v>
      </c>
      <c r="E537" s="219" t="s">
        <v>19</v>
      </c>
      <c r="F537" s="220" t="s">
        <v>148</v>
      </c>
      <c r="G537" s="218"/>
      <c r="H537" s="221">
        <v>6.1269999999999998</v>
      </c>
      <c r="I537" s="222"/>
      <c r="J537" s="218"/>
      <c r="K537" s="218"/>
      <c r="L537" s="223"/>
      <c r="M537" s="224"/>
      <c r="N537" s="225"/>
      <c r="O537" s="225"/>
      <c r="P537" s="225"/>
      <c r="Q537" s="225"/>
      <c r="R537" s="225"/>
      <c r="S537" s="225"/>
      <c r="T537" s="226"/>
      <c r="AT537" s="227" t="s">
        <v>145</v>
      </c>
      <c r="AU537" s="227" t="s">
        <v>139</v>
      </c>
      <c r="AV537" s="15" t="s">
        <v>139</v>
      </c>
      <c r="AW537" s="15" t="s">
        <v>31</v>
      </c>
      <c r="AX537" s="15" t="s">
        <v>69</v>
      </c>
      <c r="AY537" s="227" t="s">
        <v>128</v>
      </c>
    </row>
    <row r="538" spans="1:65" s="16" customFormat="1" ht="11.25">
      <c r="B538" s="228"/>
      <c r="C538" s="229"/>
      <c r="D538" s="189" t="s">
        <v>145</v>
      </c>
      <c r="E538" s="230" t="s">
        <v>19</v>
      </c>
      <c r="F538" s="231" t="s">
        <v>153</v>
      </c>
      <c r="G538" s="229"/>
      <c r="H538" s="232">
        <v>19.518999999999998</v>
      </c>
      <c r="I538" s="233"/>
      <c r="J538" s="229"/>
      <c r="K538" s="229"/>
      <c r="L538" s="234"/>
      <c r="M538" s="235"/>
      <c r="N538" s="236"/>
      <c r="O538" s="236"/>
      <c r="P538" s="236"/>
      <c r="Q538" s="236"/>
      <c r="R538" s="236"/>
      <c r="S538" s="236"/>
      <c r="T538" s="237"/>
      <c r="AT538" s="238" t="s">
        <v>145</v>
      </c>
      <c r="AU538" s="238" t="s">
        <v>139</v>
      </c>
      <c r="AV538" s="16" t="s">
        <v>138</v>
      </c>
      <c r="AW538" s="16" t="s">
        <v>31</v>
      </c>
      <c r="AX538" s="16" t="s">
        <v>77</v>
      </c>
      <c r="AY538" s="238" t="s">
        <v>128</v>
      </c>
    </row>
    <row r="539" spans="1:65" s="14" customFormat="1" ht="11.25">
      <c r="B539" s="206"/>
      <c r="C539" s="207"/>
      <c r="D539" s="189" t="s">
        <v>145</v>
      </c>
      <c r="E539" s="207"/>
      <c r="F539" s="209" t="s">
        <v>269</v>
      </c>
      <c r="G539" s="207"/>
      <c r="H539" s="210">
        <v>20.495000000000001</v>
      </c>
      <c r="I539" s="211"/>
      <c r="J539" s="207"/>
      <c r="K539" s="207"/>
      <c r="L539" s="212"/>
      <c r="M539" s="213"/>
      <c r="N539" s="214"/>
      <c r="O539" s="214"/>
      <c r="P539" s="214"/>
      <c r="Q539" s="214"/>
      <c r="R539" s="214"/>
      <c r="S539" s="214"/>
      <c r="T539" s="215"/>
      <c r="AT539" s="216" t="s">
        <v>145</v>
      </c>
      <c r="AU539" s="216" t="s">
        <v>139</v>
      </c>
      <c r="AV539" s="14" t="s">
        <v>79</v>
      </c>
      <c r="AW539" s="14" t="s">
        <v>4</v>
      </c>
      <c r="AX539" s="14" t="s">
        <v>77</v>
      </c>
      <c r="AY539" s="216" t="s">
        <v>128</v>
      </c>
    </row>
    <row r="540" spans="1:65" s="12" customFormat="1" ht="22.9" customHeight="1">
      <c r="B540" s="160"/>
      <c r="C540" s="161"/>
      <c r="D540" s="162" t="s">
        <v>68</v>
      </c>
      <c r="E540" s="174" t="s">
        <v>413</v>
      </c>
      <c r="F540" s="174" t="s">
        <v>414</v>
      </c>
      <c r="G540" s="161"/>
      <c r="H540" s="161"/>
      <c r="I540" s="164"/>
      <c r="J540" s="175">
        <f>BK540</f>
        <v>0</v>
      </c>
      <c r="K540" s="161"/>
      <c r="L540" s="166"/>
      <c r="M540" s="167"/>
      <c r="N540" s="168"/>
      <c r="O540" s="168"/>
      <c r="P540" s="169">
        <f>SUM(P541:P554)</f>
        <v>0</v>
      </c>
      <c r="Q540" s="168"/>
      <c r="R540" s="169">
        <f>SUM(R541:R554)</f>
        <v>0</v>
      </c>
      <c r="S540" s="168"/>
      <c r="T540" s="170">
        <f>SUM(T541:T554)</f>
        <v>0</v>
      </c>
      <c r="AR540" s="171" t="s">
        <v>77</v>
      </c>
      <c r="AT540" s="172" t="s">
        <v>68</v>
      </c>
      <c r="AU540" s="172" t="s">
        <v>77</v>
      </c>
      <c r="AY540" s="171" t="s">
        <v>128</v>
      </c>
      <c r="BK540" s="173">
        <f>SUM(BK541:BK554)</f>
        <v>0</v>
      </c>
    </row>
    <row r="541" spans="1:65" s="2" customFormat="1" ht="16.5" customHeight="1">
      <c r="A541" s="37"/>
      <c r="B541" s="38"/>
      <c r="C541" s="176" t="s">
        <v>415</v>
      </c>
      <c r="D541" s="176" t="s">
        <v>133</v>
      </c>
      <c r="E541" s="177" t="s">
        <v>416</v>
      </c>
      <c r="F541" s="178" t="s">
        <v>417</v>
      </c>
      <c r="G541" s="179" t="s">
        <v>418</v>
      </c>
      <c r="H541" s="180">
        <v>7.5449999999999999</v>
      </c>
      <c r="I541" s="181"/>
      <c r="J541" s="182">
        <f>ROUND(I541*H541,2)</f>
        <v>0</v>
      </c>
      <c r="K541" s="178" t="s">
        <v>137</v>
      </c>
      <c r="L541" s="42"/>
      <c r="M541" s="183" t="s">
        <v>19</v>
      </c>
      <c r="N541" s="184" t="s">
        <v>40</v>
      </c>
      <c r="O541" s="67"/>
      <c r="P541" s="185">
        <f>O541*H541</f>
        <v>0</v>
      </c>
      <c r="Q541" s="185">
        <v>0</v>
      </c>
      <c r="R541" s="185">
        <f>Q541*H541</f>
        <v>0</v>
      </c>
      <c r="S541" s="185">
        <v>0</v>
      </c>
      <c r="T541" s="186">
        <f>S541*H541</f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R541" s="187" t="s">
        <v>138</v>
      </c>
      <c r="AT541" s="187" t="s">
        <v>133</v>
      </c>
      <c r="AU541" s="187" t="s">
        <v>79</v>
      </c>
      <c r="AY541" s="20" t="s">
        <v>128</v>
      </c>
      <c r="BE541" s="188">
        <f>IF(N541="základní",J541,0)</f>
        <v>0</v>
      </c>
      <c r="BF541" s="188">
        <f>IF(N541="snížená",J541,0)</f>
        <v>0</v>
      </c>
      <c r="BG541" s="188">
        <f>IF(N541="zákl. přenesená",J541,0)</f>
        <v>0</v>
      </c>
      <c r="BH541" s="188">
        <f>IF(N541="sníž. přenesená",J541,0)</f>
        <v>0</v>
      </c>
      <c r="BI541" s="188">
        <f>IF(N541="nulová",J541,0)</f>
        <v>0</v>
      </c>
      <c r="BJ541" s="20" t="s">
        <v>77</v>
      </c>
      <c r="BK541" s="188">
        <f>ROUND(I541*H541,2)</f>
        <v>0</v>
      </c>
      <c r="BL541" s="20" t="s">
        <v>138</v>
      </c>
      <c r="BM541" s="187" t="s">
        <v>419</v>
      </c>
    </row>
    <row r="542" spans="1:65" s="2" customFormat="1" ht="11.25">
      <c r="A542" s="37"/>
      <c r="B542" s="38"/>
      <c r="C542" s="39"/>
      <c r="D542" s="189" t="s">
        <v>141</v>
      </c>
      <c r="E542" s="39"/>
      <c r="F542" s="190" t="s">
        <v>420</v>
      </c>
      <c r="G542" s="39"/>
      <c r="H542" s="39"/>
      <c r="I542" s="191"/>
      <c r="J542" s="39"/>
      <c r="K542" s="39"/>
      <c r="L542" s="42"/>
      <c r="M542" s="192"/>
      <c r="N542" s="193"/>
      <c r="O542" s="67"/>
      <c r="P542" s="67"/>
      <c r="Q542" s="67"/>
      <c r="R542" s="67"/>
      <c r="S542" s="67"/>
      <c r="T542" s="68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T542" s="20" t="s">
        <v>141</v>
      </c>
      <c r="AU542" s="20" t="s">
        <v>79</v>
      </c>
    </row>
    <row r="543" spans="1:65" s="2" customFormat="1" ht="11.25">
      <c r="A543" s="37"/>
      <c r="B543" s="38"/>
      <c r="C543" s="39"/>
      <c r="D543" s="194" t="s">
        <v>143</v>
      </c>
      <c r="E543" s="39"/>
      <c r="F543" s="195" t="s">
        <v>421</v>
      </c>
      <c r="G543" s="39"/>
      <c r="H543" s="39"/>
      <c r="I543" s="191"/>
      <c r="J543" s="39"/>
      <c r="K543" s="39"/>
      <c r="L543" s="42"/>
      <c r="M543" s="192"/>
      <c r="N543" s="193"/>
      <c r="O543" s="67"/>
      <c r="P543" s="67"/>
      <c r="Q543" s="67"/>
      <c r="R543" s="67"/>
      <c r="S543" s="67"/>
      <c r="T543" s="68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T543" s="20" t="s">
        <v>143</v>
      </c>
      <c r="AU543" s="20" t="s">
        <v>79</v>
      </c>
    </row>
    <row r="544" spans="1:65" s="2" customFormat="1" ht="16.5" customHeight="1">
      <c r="A544" s="37"/>
      <c r="B544" s="38"/>
      <c r="C544" s="176" t="s">
        <v>422</v>
      </c>
      <c r="D544" s="176" t="s">
        <v>133</v>
      </c>
      <c r="E544" s="177" t="s">
        <v>423</v>
      </c>
      <c r="F544" s="178" t="s">
        <v>424</v>
      </c>
      <c r="G544" s="179" t="s">
        <v>418</v>
      </c>
      <c r="H544" s="180">
        <v>75.45</v>
      </c>
      <c r="I544" s="181"/>
      <c r="J544" s="182">
        <f>ROUND(I544*H544,2)</f>
        <v>0</v>
      </c>
      <c r="K544" s="178" t="s">
        <v>137</v>
      </c>
      <c r="L544" s="42"/>
      <c r="M544" s="183" t="s">
        <v>19</v>
      </c>
      <c r="N544" s="184" t="s">
        <v>40</v>
      </c>
      <c r="O544" s="67"/>
      <c r="P544" s="185">
        <f>O544*H544</f>
        <v>0</v>
      </c>
      <c r="Q544" s="185">
        <v>0</v>
      </c>
      <c r="R544" s="185">
        <f>Q544*H544</f>
        <v>0</v>
      </c>
      <c r="S544" s="185">
        <v>0</v>
      </c>
      <c r="T544" s="186">
        <f>S544*H544</f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187" t="s">
        <v>138</v>
      </c>
      <c r="AT544" s="187" t="s">
        <v>133</v>
      </c>
      <c r="AU544" s="187" t="s">
        <v>79</v>
      </c>
      <c r="AY544" s="20" t="s">
        <v>128</v>
      </c>
      <c r="BE544" s="188">
        <f>IF(N544="základní",J544,0)</f>
        <v>0</v>
      </c>
      <c r="BF544" s="188">
        <f>IF(N544="snížená",J544,0)</f>
        <v>0</v>
      </c>
      <c r="BG544" s="188">
        <f>IF(N544="zákl. přenesená",J544,0)</f>
        <v>0</v>
      </c>
      <c r="BH544" s="188">
        <f>IF(N544="sníž. přenesená",J544,0)</f>
        <v>0</v>
      </c>
      <c r="BI544" s="188">
        <f>IF(N544="nulová",J544,0)</f>
        <v>0</v>
      </c>
      <c r="BJ544" s="20" t="s">
        <v>77</v>
      </c>
      <c r="BK544" s="188">
        <f>ROUND(I544*H544,2)</f>
        <v>0</v>
      </c>
      <c r="BL544" s="20" t="s">
        <v>138</v>
      </c>
      <c r="BM544" s="187" t="s">
        <v>425</v>
      </c>
    </row>
    <row r="545" spans="1:65" s="2" customFormat="1" ht="11.25">
      <c r="A545" s="37"/>
      <c r="B545" s="38"/>
      <c r="C545" s="39"/>
      <c r="D545" s="189" t="s">
        <v>141</v>
      </c>
      <c r="E545" s="39"/>
      <c r="F545" s="190" t="s">
        <v>426</v>
      </c>
      <c r="G545" s="39"/>
      <c r="H545" s="39"/>
      <c r="I545" s="191"/>
      <c r="J545" s="39"/>
      <c r="K545" s="39"/>
      <c r="L545" s="42"/>
      <c r="M545" s="192"/>
      <c r="N545" s="193"/>
      <c r="O545" s="67"/>
      <c r="P545" s="67"/>
      <c r="Q545" s="67"/>
      <c r="R545" s="67"/>
      <c r="S545" s="67"/>
      <c r="T545" s="68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T545" s="20" t="s">
        <v>141</v>
      </c>
      <c r="AU545" s="20" t="s">
        <v>79</v>
      </c>
    </row>
    <row r="546" spans="1:65" s="2" customFormat="1" ht="11.25">
      <c r="A546" s="37"/>
      <c r="B546" s="38"/>
      <c r="C546" s="39"/>
      <c r="D546" s="194" t="s">
        <v>143</v>
      </c>
      <c r="E546" s="39"/>
      <c r="F546" s="195" t="s">
        <v>427</v>
      </c>
      <c r="G546" s="39"/>
      <c r="H546" s="39"/>
      <c r="I546" s="191"/>
      <c r="J546" s="39"/>
      <c r="K546" s="39"/>
      <c r="L546" s="42"/>
      <c r="M546" s="192"/>
      <c r="N546" s="193"/>
      <c r="O546" s="67"/>
      <c r="P546" s="67"/>
      <c r="Q546" s="67"/>
      <c r="R546" s="67"/>
      <c r="S546" s="67"/>
      <c r="T546" s="68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T546" s="20" t="s">
        <v>143</v>
      </c>
      <c r="AU546" s="20" t="s">
        <v>79</v>
      </c>
    </row>
    <row r="547" spans="1:65" s="14" customFormat="1" ht="11.25">
      <c r="B547" s="206"/>
      <c r="C547" s="207"/>
      <c r="D547" s="189" t="s">
        <v>145</v>
      </c>
      <c r="E547" s="208" t="s">
        <v>19</v>
      </c>
      <c r="F547" s="209" t="s">
        <v>428</v>
      </c>
      <c r="G547" s="207"/>
      <c r="H547" s="210">
        <v>75.45</v>
      </c>
      <c r="I547" s="211"/>
      <c r="J547" s="207"/>
      <c r="K547" s="207"/>
      <c r="L547" s="212"/>
      <c r="M547" s="213"/>
      <c r="N547" s="214"/>
      <c r="O547" s="214"/>
      <c r="P547" s="214"/>
      <c r="Q547" s="214"/>
      <c r="R547" s="214"/>
      <c r="S547" s="214"/>
      <c r="T547" s="215"/>
      <c r="AT547" s="216" t="s">
        <v>145</v>
      </c>
      <c r="AU547" s="216" t="s">
        <v>79</v>
      </c>
      <c r="AV547" s="14" t="s">
        <v>79</v>
      </c>
      <c r="AW547" s="14" t="s">
        <v>31</v>
      </c>
      <c r="AX547" s="14" t="s">
        <v>69</v>
      </c>
      <c r="AY547" s="216" t="s">
        <v>128</v>
      </c>
    </row>
    <row r="548" spans="1:65" s="15" customFormat="1" ht="11.25">
      <c r="B548" s="217"/>
      <c r="C548" s="218"/>
      <c r="D548" s="189" t="s">
        <v>145</v>
      </c>
      <c r="E548" s="219" t="s">
        <v>19</v>
      </c>
      <c r="F548" s="220" t="s">
        <v>148</v>
      </c>
      <c r="G548" s="218"/>
      <c r="H548" s="221">
        <v>75.45</v>
      </c>
      <c r="I548" s="222"/>
      <c r="J548" s="218"/>
      <c r="K548" s="218"/>
      <c r="L548" s="223"/>
      <c r="M548" s="224"/>
      <c r="N548" s="225"/>
      <c r="O548" s="225"/>
      <c r="P548" s="225"/>
      <c r="Q548" s="225"/>
      <c r="R548" s="225"/>
      <c r="S548" s="225"/>
      <c r="T548" s="226"/>
      <c r="AT548" s="227" t="s">
        <v>145</v>
      </c>
      <c r="AU548" s="227" t="s">
        <v>79</v>
      </c>
      <c r="AV548" s="15" t="s">
        <v>139</v>
      </c>
      <c r="AW548" s="15" t="s">
        <v>31</v>
      </c>
      <c r="AX548" s="15" t="s">
        <v>77</v>
      </c>
      <c r="AY548" s="227" t="s">
        <v>128</v>
      </c>
    </row>
    <row r="549" spans="1:65" s="2" customFormat="1" ht="16.5" customHeight="1">
      <c r="A549" s="37"/>
      <c r="B549" s="38"/>
      <c r="C549" s="176" t="s">
        <v>429</v>
      </c>
      <c r="D549" s="176" t="s">
        <v>133</v>
      </c>
      <c r="E549" s="177" t="s">
        <v>430</v>
      </c>
      <c r="F549" s="178" t="s">
        <v>431</v>
      </c>
      <c r="G549" s="179" t="s">
        <v>418</v>
      </c>
      <c r="H549" s="180">
        <v>7.5449999999999999</v>
      </c>
      <c r="I549" s="181"/>
      <c r="J549" s="182">
        <f>ROUND(I549*H549,2)</f>
        <v>0</v>
      </c>
      <c r="K549" s="178" t="s">
        <v>137</v>
      </c>
      <c r="L549" s="42"/>
      <c r="M549" s="183" t="s">
        <v>19</v>
      </c>
      <c r="N549" s="184" t="s">
        <v>40</v>
      </c>
      <c r="O549" s="67"/>
      <c r="P549" s="185">
        <f>O549*H549</f>
        <v>0</v>
      </c>
      <c r="Q549" s="185">
        <v>0</v>
      </c>
      <c r="R549" s="185">
        <f>Q549*H549</f>
        <v>0</v>
      </c>
      <c r="S549" s="185">
        <v>0</v>
      </c>
      <c r="T549" s="186">
        <f>S549*H549</f>
        <v>0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R549" s="187" t="s">
        <v>138</v>
      </c>
      <c r="AT549" s="187" t="s">
        <v>133</v>
      </c>
      <c r="AU549" s="187" t="s">
        <v>79</v>
      </c>
      <c r="AY549" s="20" t="s">
        <v>128</v>
      </c>
      <c r="BE549" s="188">
        <f>IF(N549="základní",J549,0)</f>
        <v>0</v>
      </c>
      <c r="BF549" s="188">
        <f>IF(N549="snížená",J549,0)</f>
        <v>0</v>
      </c>
      <c r="BG549" s="188">
        <f>IF(N549="zákl. přenesená",J549,0)</f>
        <v>0</v>
      </c>
      <c r="BH549" s="188">
        <f>IF(N549="sníž. přenesená",J549,0)</f>
        <v>0</v>
      </c>
      <c r="BI549" s="188">
        <f>IF(N549="nulová",J549,0)</f>
        <v>0</v>
      </c>
      <c r="BJ549" s="20" t="s">
        <v>77</v>
      </c>
      <c r="BK549" s="188">
        <f>ROUND(I549*H549,2)</f>
        <v>0</v>
      </c>
      <c r="BL549" s="20" t="s">
        <v>138</v>
      </c>
      <c r="BM549" s="187" t="s">
        <v>432</v>
      </c>
    </row>
    <row r="550" spans="1:65" s="2" customFormat="1" ht="11.25">
      <c r="A550" s="37"/>
      <c r="B550" s="38"/>
      <c r="C550" s="39"/>
      <c r="D550" s="189" t="s">
        <v>141</v>
      </c>
      <c r="E550" s="39"/>
      <c r="F550" s="190" t="s">
        <v>433</v>
      </c>
      <c r="G550" s="39"/>
      <c r="H550" s="39"/>
      <c r="I550" s="191"/>
      <c r="J550" s="39"/>
      <c r="K550" s="39"/>
      <c r="L550" s="42"/>
      <c r="M550" s="192"/>
      <c r="N550" s="193"/>
      <c r="O550" s="67"/>
      <c r="P550" s="67"/>
      <c r="Q550" s="67"/>
      <c r="R550" s="67"/>
      <c r="S550" s="67"/>
      <c r="T550" s="68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T550" s="20" t="s">
        <v>141</v>
      </c>
      <c r="AU550" s="20" t="s">
        <v>79</v>
      </c>
    </row>
    <row r="551" spans="1:65" s="2" customFormat="1" ht="11.25">
      <c r="A551" s="37"/>
      <c r="B551" s="38"/>
      <c r="C551" s="39"/>
      <c r="D551" s="194" t="s">
        <v>143</v>
      </c>
      <c r="E551" s="39"/>
      <c r="F551" s="195" t="s">
        <v>434</v>
      </c>
      <c r="G551" s="39"/>
      <c r="H551" s="39"/>
      <c r="I551" s="191"/>
      <c r="J551" s="39"/>
      <c r="K551" s="39"/>
      <c r="L551" s="42"/>
      <c r="M551" s="192"/>
      <c r="N551" s="193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20" t="s">
        <v>143</v>
      </c>
      <c r="AU551" s="20" t="s">
        <v>79</v>
      </c>
    </row>
    <row r="552" spans="1:65" s="2" customFormat="1" ht="21.75" customHeight="1">
      <c r="A552" s="37"/>
      <c r="B552" s="38"/>
      <c r="C552" s="176" t="s">
        <v>435</v>
      </c>
      <c r="D552" s="176" t="s">
        <v>133</v>
      </c>
      <c r="E552" s="177" t="s">
        <v>436</v>
      </c>
      <c r="F552" s="178" t="s">
        <v>437</v>
      </c>
      <c r="G552" s="179" t="s">
        <v>418</v>
      </c>
      <c r="H552" s="180">
        <v>7.5449999999999999</v>
      </c>
      <c r="I552" s="181"/>
      <c r="J552" s="182">
        <f>ROUND(I552*H552,2)</f>
        <v>0</v>
      </c>
      <c r="K552" s="178" t="s">
        <v>137</v>
      </c>
      <c r="L552" s="42"/>
      <c r="M552" s="183" t="s">
        <v>19</v>
      </c>
      <c r="N552" s="184" t="s">
        <v>40</v>
      </c>
      <c r="O552" s="67"/>
      <c r="P552" s="185">
        <f>O552*H552</f>
        <v>0</v>
      </c>
      <c r="Q552" s="185">
        <v>0</v>
      </c>
      <c r="R552" s="185">
        <f>Q552*H552</f>
        <v>0</v>
      </c>
      <c r="S552" s="185">
        <v>0</v>
      </c>
      <c r="T552" s="186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87" t="s">
        <v>138</v>
      </c>
      <c r="AT552" s="187" t="s">
        <v>133</v>
      </c>
      <c r="AU552" s="187" t="s">
        <v>79</v>
      </c>
      <c r="AY552" s="20" t="s">
        <v>128</v>
      </c>
      <c r="BE552" s="188">
        <f>IF(N552="základní",J552,0)</f>
        <v>0</v>
      </c>
      <c r="BF552" s="188">
        <f>IF(N552="snížená",J552,0)</f>
        <v>0</v>
      </c>
      <c r="BG552" s="188">
        <f>IF(N552="zákl. přenesená",J552,0)</f>
        <v>0</v>
      </c>
      <c r="BH552" s="188">
        <f>IF(N552="sníž. přenesená",J552,0)</f>
        <v>0</v>
      </c>
      <c r="BI552" s="188">
        <f>IF(N552="nulová",J552,0)</f>
        <v>0</v>
      </c>
      <c r="BJ552" s="20" t="s">
        <v>77</v>
      </c>
      <c r="BK552" s="188">
        <f>ROUND(I552*H552,2)</f>
        <v>0</v>
      </c>
      <c r="BL552" s="20" t="s">
        <v>138</v>
      </c>
      <c r="BM552" s="187" t="s">
        <v>438</v>
      </c>
    </row>
    <row r="553" spans="1:65" s="2" customFormat="1" ht="19.5">
      <c r="A553" s="37"/>
      <c r="B553" s="38"/>
      <c r="C553" s="39"/>
      <c r="D553" s="189" t="s">
        <v>141</v>
      </c>
      <c r="E553" s="39"/>
      <c r="F553" s="190" t="s">
        <v>439</v>
      </c>
      <c r="G553" s="39"/>
      <c r="H553" s="39"/>
      <c r="I553" s="191"/>
      <c r="J553" s="39"/>
      <c r="K553" s="39"/>
      <c r="L553" s="42"/>
      <c r="M553" s="192"/>
      <c r="N553" s="193"/>
      <c r="O553" s="67"/>
      <c r="P553" s="67"/>
      <c r="Q553" s="67"/>
      <c r="R553" s="67"/>
      <c r="S553" s="67"/>
      <c r="T553" s="68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20" t="s">
        <v>141</v>
      </c>
      <c r="AU553" s="20" t="s">
        <v>79</v>
      </c>
    </row>
    <row r="554" spans="1:65" s="2" customFormat="1" ht="11.25">
      <c r="A554" s="37"/>
      <c r="B554" s="38"/>
      <c r="C554" s="39"/>
      <c r="D554" s="194" t="s">
        <v>143</v>
      </c>
      <c r="E554" s="39"/>
      <c r="F554" s="195" t="s">
        <v>440</v>
      </c>
      <c r="G554" s="39"/>
      <c r="H554" s="39"/>
      <c r="I554" s="191"/>
      <c r="J554" s="39"/>
      <c r="K554" s="39"/>
      <c r="L554" s="42"/>
      <c r="M554" s="192"/>
      <c r="N554" s="193"/>
      <c r="O554" s="67"/>
      <c r="P554" s="67"/>
      <c r="Q554" s="67"/>
      <c r="R554" s="67"/>
      <c r="S554" s="67"/>
      <c r="T554" s="68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20" t="s">
        <v>143</v>
      </c>
      <c r="AU554" s="20" t="s">
        <v>79</v>
      </c>
    </row>
    <row r="555" spans="1:65" s="12" customFormat="1" ht="22.9" customHeight="1">
      <c r="B555" s="160"/>
      <c r="C555" s="161"/>
      <c r="D555" s="162" t="s">
        <v>68</v>
      </c>
      <c r="E555" s="174" t="s">
        <v>441</v>
      </c>
      <c r="F555" s="174" t="s">
        <v>442</v>
      </c>
      <c r="G555" s="161"/>
      <c r="H555" s="161"/>
      <c r="I555" s="164"/>
      <c r="J555" s="175">
        <f>BK555</f>
        <v>0</v>
      </c>
      <c r="K555" s="161"/>
      <c r="L555" s="166"/>
      <c r="M555" s="167"/>
      <c r="N555" s="168"/>
      <c r="O555" s="168"/>
      <c r="P555" s="169">
        <f>SUM(P556:P558)</f>
        <v>0</v>
      </c>
      <c r="Q555" s="168"/>
      <c r="R555" s="169">
        <f>SUM(R556:R558)</f>
        <v>0</v>
      </c>
      <c r="S555" s="168"/>
      <c r="T555" s="170">
        <f>SUM(T556:T558)</f>
        <v>0</v>
      </c>
      <c r="AR555" s="171" t="s">
        <v>77</v>
      </c>
      <c r="AT555" s="172" t="s">
        <v>68</v>
      </c>
      <c r="AU555" s="172" t="s">
        <v>77</v>
      </c>
      <c r="AY555" s="171" t="s">
        <v>128</v>
      </c>
      <c r="BK555" s="173">
        <f>SUM(BK556:BK558)</f>
        <v>0</v>
      </c>
    </row>
    <row r="556" spans="1:65" s="2" customFormat="1" ht="16.5" customHeight="1">
      <c r="A556" s="37"/>
      <c r="B556" s="38"/>
      <c r="C556" s="176" t="s">
        <v>443</v>
      </c>
      <c r="D556" s="176" t="s">
        <v>133</v>
      </c>
      <c r="E556" s="177" t="s">
        <v>444</v>
      </c>
      <c r="F556" s="178" t="s">
        <v>445</v>
      </c>
      <c r="G556" s="179" t="s">
        <v>418</v>
      </c>
      <c r="H556" s="180">
        <v>4.9349999999999996</v>
      </c>
      <c r="I556" s="181"/>
      <c r="J556" s="182">
        <f>ROUND(I556*H556,2)</f>
        <v>0</v>
      </c>
      <c r="K556" s="178" t="s">
        <v>137</v>
      </c>
      <c r="L556" s="42"/>
      <c r="M556" s="183" t="s">
        <v>19</v>
      </c>
      <c r="N556" s="184" t="s">
        <v>40</v>
      </c>
      <c r="O556" s="67"/>
      <c r="P556" s="185">
        <f>O556*H556</f>
        <v>0</v>
      </c>
      <c r="Q556" s="185">
        <v>0</v>
      </c>
      <c r="R556" s="185">
        <f>Q556*H556</f>
        <v>0</v>
      </c>
      <c r="S556" s="185">
        <v>0</v>
      </c>
      <c r="T556" s="186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187" t="s">
        <v>138</v>
      </c>
      <c r="AT556" s="187" t="s">
        <v>133</v>
      </c>
      <c r="AU556" s="187" t="s">
        <v>79</v>
      </c>
      <c r="AY556" s="20" t="s">
        <v>128</v>
      </c>
      <c r="BE556" s="188">
        <f>IF(N556="základní",J556,0)</f>
        <v>0</v>
      </c>
      <c r="BF556" s="188">
        <f>IF(N556="snížená",J556,0)</f>
        <v>0</v>
      </c>
      <c r="BG556" s="188">
        <f>IF(N556="zákl. přenesená",J556,0)</f>
        <v>0</v>
      </c>
      <c r="BH556" s="188">
        <f>IF(N556="sníž. přenesená",J556,0)</f>
        <v>0</v>
      </c>
      <c r="BI556" s="188">
        <f>IF(N556="nulová",J556,0)</f>
        <v>0</v>
      </c>
      <c r="BJ556" s="20" t="s">
        <v>77</v>
      </c>
      <c r="BK556" s="188">
        <f>ROUND(I556*H556,2)</f>
        <v>0</v>
      </c>
      <c r="BL556" s="20" t="s">
        <v>138</v>
      </c>
      <c r="BM556" s="187" t="s">
        <v>446</v>
      </c>
    </row>
    <row r="557" spans="1:65" s="2" customFormat="1" ht="19.5">
      <c r="A557" s="37"/>
      <c r="B557" s="38"/>
      <c r="C557" s="39"/>
      <c r="D557" s="189" t="s">
        <v>141</v>
      </c>
      <c r="E557" s="39"/>
      <c r="F557" s="190" t="s">
        <v>447</v>
      </c>
      <c r="G557" s="39"/>
      <c r="H557" s="39"/>
      <c r="I557" s="191"/>
      <c r="J557" s="39"/>
      <c r="K557" s="39"/>
      <c r="L557" s="42"/>
      <c r="M557" s="192"/>
      <c r="N557" s="193"/>
      <c r="O557" s="67"/>
      <c r="P557" s="67"/>
      <c r="Q557" s="67"/>
      <c r="R557" s="67"/>
      <c r="S557" s="67"/>
      <c r="T557" s="68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20" t="s">
        <v>141</v>
      </c>
      <c r="AU557" s="20" t="s">
        <v>79</v>
      </c>
    </row>
    <row r="558" spans="1:65" s="2" customFormat="1" ht="11.25">
      <c r="A558" s="37"/>
      <c r="B558" s="38"/>
      <c r="C558" s="39"/>
      <c r="D558" s="194" t="s">
        <v>143</v>
      </c>
      <c r="E558" s="39"/>
      <c r="F558" s="195" t="s">
        <v>448</v>
      </c>
      <c r="G558" s="39"/>
      <c r="H558" s="39"/>
      <c r="I558" s="191"/>
      <c r="J558" s="39"/>
      <c r="K558" s="39"/>
      <c r="L558" s="42"/>
      <c r="M558" s="192"/>
      <c r="N558" s="193"/>
      <c r="O558" s="67"/>
      <c r="P558" s="67"/>
      <c r="Q558" s="67"/>
      <c r="R558" s="67"/>
      <c r="S558" s="67"/>
      <c r="T558" s="68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T558" s="20" t="s">
        <v>143</v>
      </c>
      <c r="AU558" s="20" t="s">
        <v>79</v>
      </c>
    </row>
    <row r="559" spans="1:65" s="12" customFormat="1" ht="25.9" customHeight="1">
      <c r="B559" s="160"/>
      <c r="C559" s="161"/>
      <c r="D559" s="162" t="s">
        <v>68</v>
      </c>
      <c r="E559" s="163" t="s">
        <v>449</v>
      </c>
      <c r="F559" s="163" t="s">
        <v>450</v>
      </c>
      <c r="G559" s="161"/>
      <c r="H559" s="161"/>
      <c r="I559" s="164"/>
      <c r="J559" s="165">
        <f>BK559</f>
        <v>0</v>
      </c>
      <c r="K559" s="161"/>
      <c r="L559" s="166"/>
      <c r="M559" s="167"/>
      <c r="N559" s="168"/>
      <c r="O559" s="168"/>
      <c r="P559" s="169">
        <f>P560+P574+P631+P648+P661+P691</f>
        <v>0</v>
      </c>
      <c r="Q559" s="168"/>
      <c r="R559" s="169">
        <f>R560+R574+R631+R648+R661+R691</f>
        <v>0.21145259999999999</v>
      </c>
      <c r="S559" s="168"/>
      <c r="T559" s="170">
        <f>T560+T574+T631+T648+T661+T691</f>
        <v>3.5009999999999999E-2</v>
      </c>
      <c r="AR559" s="171" t="s">
        <v>79</v>
      </c>
      <c r="AT559" s="172" t="s">
        <v>68</v>
      </c>
      <c r="AU559" s="172" t="s">
        <v>69</v>
      </c>
      <c r="AY559" s="171" t="s">
        <v>128</v>
      </c>
      <c r="BK559" s="173">
        <f>BK560+BK574+BK631+BK648+BK661+BK691</f>
        <v>0</v>
      </c>
    </row>
    <row r="560" spans="1:65" s="12" customFormat="1" ht="22.9" customHeight="1">
      <c r="B560" s="160"/>
      <c r="C560" s="161"/>
      <c r="D560" s="162" t="s">
        <v>68</v>
      </c>
      <c r="E560" s="174" t="s">
        <v>451</v>
      </c>
      <c r="F560" s="174" t="s">
        <v>452</v>
      </c>
      <c r="G560" s="161"/>
      <c r="H560" s="161"/>
      <c r="I560" s="164"/>
      <c r="J560" s="175">
        <f>BK560</f>
        <v>0</v>
      </c>
      <c r="K560" s="161"/>
      <c r="L560" s="166"/>
      <c r="M560" s="167"/>
      <c r="N560" s="168"/>
      <c r="O560" s="168"/>
      <c r="P560" s="169">
        <f>SUM(P561:P573)</f>
        <v>0</v>
      </c>
      <c r="Q560" s="168"/>
      <c r="R560" s="169">
        <f>SUM(R561:R573)</f>
        <v>6.7799999999999996E-3</v>
      </c>
      <c r="S560" s="168"/>
      <c r="T560" s="170">
        <f>SUM(T561:T573)</f>
        <v>5.0100000000000006E-3</v>
      </c>
      <c r="AR560" s="171" t="s">
        <v>79</v>
      </c>
      <c r="AT560" s="172" t="s">
        <v>68</v>
      </c>
      <c r="AU560" s="172" t="s">
        <v>77</v>
      </c>
      <c r="AY560" s="171" t="s">
        <v>128</v>
      </c>
      <c r="BK560" s="173">
        <f>SUM(BK561:BK573)</f>
        <v>0</v>
      </c>
    </row>
    <row r="561" spans="1:65" s="2" customFormat="1" ht="16.5" customHeight="1">
      <c r="A561" s="37"/>
      <c r="B561" s="38"/>
      <c r="C561" s="176" t="s">
        <v>453</v>
      </c>
      <c r="D561" s="176" t="s">
        <v>133</v>
      </c>
      <c r="E561" s="177" t="s">
        <v>454</v>
      </c>
      <c r="F561" s="178" t="s">
        <v>455</v>
      </c>
      <c r="G561" s="179" t="s">
        <v>456</v>
      </c>
      <c r="H561" s="180">
        <v>3</v>
      </c>
      <c r="I561" s="181"/>
      <c r="J561" s="182">
        <f>ROUND(I561*H561,2)</f>
        <v>0</v>
      </c>
      <c r="K561" s="178" t="s">
        <v>137</v>
      </c>
      <c r="L561" s="42"/>
      <c r="M561" s="183" t="s">
        <v>19</v>
      </c>
      <c r="N561" s="184" t="s">
        <v>40</v>
      </c>
      <c r="O561" s="67"/>
      <c r="P561" s="185">
        <f>O561*H561</f>
        <v>0</v>
      </c>
      <c r="Q561" s="185">
        <v>0</v>
      </c>
      <c r="R561" s="185">
        <f>Q561*H561</f>
        <v>0</v>
      </c>
      <c r="S561" s="185">
        <v>1.67E-3</v>
      </c>
      <c r="T561" s="186">
        <f>S561*H561</f>
        <v>5.0100000000000006E-3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187" t="s">
        <v>207</v>
      </c>
      <c r="AT561" s="187" t="s">
        <v>133</v>
      </c>
      <c r="AU561" s="187" t="s">
        <v>79</v>
      </c>
      <c r="AY561" s="20" t="s">
        <v>128</v>
      </c>
      <c r="BE561" s="188">
        <f>IF(N561="základní",J561,0)</f>
        <v>0</v>
      </c>
      <c r="BF561" s="188">
        <f>IF(N561="snížená",J561,0)</f>
        <v>0</v>
      </c>
      <c r="BG561" s="188">
        <f>IF(N561="zákl. přenesená",J561,0)</f>
        <v>0</v>
      </c>
      <c r="BH561" s="188">
        <f>IF(N561="sníž. přenesená",J561,0)</f>
        <v>0</v>
      </c>
      <c r="BI561" s="188">
        <f>IF(N561="nulová",J561,0)</f>
        <v>0</v>
      </c>
      <c r="BJ561" s="20" t="s">
        <v>77</v>
      </c>
      <c r="BK561" s="188">
        <f>ROUND(I561*H561,2)</f>
        <v>0</v>
      </c>
      <c r="BL561" s="20" t="s">
        <v>207</v>
      </c>
      <c r="BM561" s="187" t="s">
        <v>457</v>
      </c>
    </row>
    <row r="562" spans="1:65" s="2" customFormat="1" ht="11.25">
      <c r="A562" s="37"/>
      <c r="B562" s="38"/>
      <c r="C562" s="39"/>
      <c r="D562" s="189" t="s">
        <v>141</v>
      </c>
      <c r="E562" s="39"/>
      <c r="F562" s="190" t="s">
        <v>458</v>
      </c>
      <c r="G562" s="39"/>
      <c r="H562" s="39"/>
      <c r="I562" s="191"/>
      <c r="J562" s="39"/>
      <c r="K562" s="39"/>
      <c r="L562" s="42"/>
      <c r="M562" s="192"/>
      <c r="N562" s="193"/>
      <c r="O562" s="67"/>
      <c r="P562" s="67"/>
      <c r="Q562" s="67"/>
      <c r="R562" s="67"/>
      <c r="S562" s="67"/>
      <c r="T562" s="68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T562" s="20" t="s">
        <v>141</v>
      </c>
      <c r="AU562" s="20" t="s">
        <v>79</v>
      </c>
    </row>
    <row r="563" spans="1:65" s="2" customFormat="1" ht="11.25">
      <c r="A563" s="37"/>
      <c r="B563" s="38"/>
      <c r="C563" s="39"/>
      <c r="D563" s="194" t="s">
        <v>143</v>
      </c>
      <c r="E563" s="39"/>
      <c r="F563" s="195" t="s">
        <v>459</v>
      </c>
      <c r="G563" s="39"/>
      <c r="H563" s="39"/>
      <c r="I563" s="191"/>
      <c r="J563" s="39"/>
      <c r="K563" s="39"/>
      <c r="L563" s="42"/>
      <c r="M563" s="192"/>
      <c r="N563" s="193"/>
      <c r="O563" s="67"/>
      <c r="P563" s="67"/>
      <c r="Q563" s="67"/>
      <c r="R563" s="67"/>
      <c r="S563" s="67"/>
      <c r="T563" s="68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20" t="s">
        <v>143</v>
      </c>
      <c r="AU563" s="20" t="s">
        <v>79</v>
      </c>
    </row>
    <row r="564" spans="1:65" s="14" customFormat="1" ht="11.25">
      <c r="B564" s="206"/>
      <c r="C564" s="207"/>
      <c r="D564" s="189" t="s">
        <v>145</v>
      </c>
      <c r="E564" s="208" t="s">
        <v>19</v>
      </c>
      <c r="F564" s="209" t="s">
        <v>460</v>
      </c>
      <c r="G564" s="207"/>
      <c r="H564" s="210">
        <v>3</v>
      </c>
      <c r="I564" s="211"/>
      <c r="J564" s="207"/>
      <c r="K564" s="207"/>
      <c r="L564" s="212"/>
      <c r="M564" s="213"/>
      <c r="N564" s="214"/>
      <c r="O564" s="214"/>
      <c r="P564" s="214"/>
      <c r="Q564" s="214"/>
      <c r="R564" s="214"/>
      <c r="S564" s="214"/>
      <c r="T564" s="215"/>
      <c r="AT564" s="216" t="s">
        <v>145</v>
      </c>
      <c r="AU564" s="216" t="s">
        <v>79</v>
      </c>
      <c r="AV564" s="14" t="s">
        <v>79</v>
      </c>
      <c r="AW564" s="14" t="s">
        <v>31</v>
      </c>
      <c r="AX564" s="14" t="s">
        <v>69</v>
      </c>
      <c r="AY564" s="216" t="s">
        <v>128</v>
      </c>
    </row>
    <row r="565" spans="1:65" s="15" customFormat="1" ht="11.25">
      <c r="B565" s="217"/>
      <c r="C565" s="218"/>
      <c r="D565" s="189" t="s">
        <v>145</v>
      </c>
      <c r="E565" s="219" t="s">
        <v>19</v>
      </c>
      <c r="F565" s="220" t="s">
        <v>148</v>
      </c>
      <c r="G565" s="218"/>
      <c r="H565" s="221">
        <v>3</v>
      </c>
      <c r="I565" s="222"/>
      <c r="J565" s="218"/>
      <c r="K565" s="218"/>
      <c r="L565" s="223"/>
      <c r="M565" s="224"/>
      <c r="N565" s="225"/>
      <c r="O565" s="225"/>
      <c r="P565" s="225"/>
      <c r="Q565" s="225"/>
      <c r="R565" s="225"/>
      <c r="S565" s="225"/>
      <c r="T565" s="226"/>
      <c r="AT565" s="227" t="s">
        <v>145</v>
      </c>
      <c r="AU565" s="227" t="s">
        <v>79</v>
      </c>
      <c r="AV565" s="15" t="s">
        <v>139</v>
      </c>
      <c r="AW565" s="15" t="s">
        <v>31</v>
      </c>
      <c r="AX565" s="15" t="s">
        <v>77</v>
      </c>
      <c r="AY565" s="227" t="s">
        <v>128</v>
      </c>
    </row>
    <row r="566" spans="1:65" s="2" customFormat="1" ht="16.5" customHeight="1">
      <c r="A566" s="37"/>
      <c r="B566" s="38"/>
      <c r="C566" s="176" t="s">
        <v>461</v>
      </c>
      <c r="D566" s="176" t="s">
        <v>133</v>
      </c>
      <c r="E566" s="177" t="s">
        <v>462</v>
      </c>
      <c r="F566" s="178" t="s">
        <v>463</v>
      </c>
      <c r="G566" s="179" t="s">
        <v>456</v>
      </c>
      <c r="H566" s="180">
        <v>3</v>
      </c>
      <c r="I566" s="181"/>
      <c r="J566" s="182">
        <f>ROUND(I566*H566,2)</f>
        <v>0</v>
      </c>
      <c r="K566" s="178" t="s">
        <v>137</v>
      </c>
      <c r="L566" s="42"/>
      <c r="M566" s="183" t="s">
        <v>19</v>
      </c>
      <c r="N566" s="184" t="s">
        <v>40</v>
      </c>
      <c r="O566" s="67"/>
      <c r="P566" s="185">
        <f>O566*H566</f>
        <v>0</v>
      </c>
      <c r="Q566" s="185">
        <v>2.2599999999999999E-3</v>
      </c>
      <c r="R566" s="185">
        <f>Q566*H566</f>
        <v>6.7799999999999996E-3</v>
      </c>
      <c r="S566" s="185">
        <v>0</v>
      </c>
      <c r="T566" s="186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187" t="s">
        <v>207</v>
      </c>
      <c r="AT566" s="187" t="s">
        <v>133</v>
      </c>
      <c r="AU566" s="187" t="s">
        <v>79</v>
      </c>
      <c r="AY566" s="20" t="s">
        <v>128</v>
      </c>
      <c r="BE566" s="188">
        <f>IF(N566="základní",J566,0)</f>
        <v>0</v>
      </c>
      <c r="BF566" s="188">
        <f>IF(N566="snížená",J566,0)</f>
        <v>0</v>
      </c>
      <c r="BG566" s="188">
        <f>IF(N566="zákl. přenesená",J566,0)</f>
        <v>0</v>
      </c>
      <c r="BH566" s="188">
        <f>IF(N566="sníž. přenesená",J566,0)</f>
        <v>0</v>
      </c>
      <c r="BI566" s="188">
        <f>IF(N566="nulová",J566,0)</f>
        <v>0</v>
      </c>
      <c r="BJ566" s="20" t="s">
        <v>77</v>
      </c>
      <c r="BK566" s="188">
        <f>ROUND(I566*H566,2)</f>
        <v>0</v>
      </c>
      <c r="BL566" s="20" t="s">
        <v>207</v>
      </c>
      <c r="BM566" s="187" t="s">
        <v>464</v>
      </c>
    </row>
    <row r="567" spans="1:65" s="2" customFormat="1" ht="11.25">
      <c r="A567" s="37"/>
      <c r="B567" s="38"/>
      <c r="C567" s="39"/>
      <c r="D567" s="189" t="s">
        <v>141</v>
      </c>
      <c r="E567" s="39"/>
      <c r="F567" s="190" t="s">
        <v>465</v>
      </c>
      <c r="G567" s="39"/>
      <c r="H567" s="39"/>
      <c r="I567" s="191"/>
      <c r="J567" s="39"/>
      <c r="K567" s="39"/>
      <c r="L567" s="42"/>
      <c r="M567" s="192"/>
      <c r="N567" s="193"/>
      <c r="O567" s="67"/>
      <c r="P567" s="67"/>
      <c r="Q567" s="67"/>
      <c r="R567" s="67"/>
      <c r="S567" s="67"/>
      <c r="T567" s="68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T567" s="20" t="s">
        <v>141</v>
      </c>
      <c r="AU567" s="20" t="s">
        <v>79</v>
      </c>
    </row>
    <row r="568" spans="1:65" s="2" customFormat="1" ht="11.25">
      <c r="A568" s="37"/>
      <c r="B568" s="38"/>
      <c r="C568" s="39"/>
      <c r="D568" s="194" t="s">
        <v>143</v>
      </c>
      <c r="E568" s="39"/>
      <c r="F568" s="195" t="s">
        <v>466</v>
      </c>
      <c r="G568" s="39"/>
      <c r="H568" s="39"/>
      <c r="I568" s="191"/>
      <c r="J568" s="39"/>
      <c r="K568" s="39"/>
      <c r="L568" s="42"/>
      <c r="M568" s="192"/>
      <c r="N568" s="193"/>
      <c r="O568" s="67"/>
      <c r="P568" s="67"/>
      <c r="Q568" s="67"/>
      <c r="R568" s="67"/>
      <c r="S568" s="67"/>
      <c r="T568" s="68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T568" s="20" t="s">
        <v>143</v>
      </c>
      <c r="AU568" s="20" t="s">
        <v>79</v>
      </c>
    </row>
    <row r="569" spans="1:65" s="14" customFormat="1" ht="11.25">
      <c r="B569" s="206"/>
      <c r="C569" s="207"/>
      <c r="D569" s="189" t="s">
        <v>145</v>
      </c>
      <c r="E569" s="208" t="s">
        <v>19</v>
      </c>
      <c r="F569" s="209" t="s">
        <v>467</v>
      </c>
      <c r="G569" s="207"/>
      <c r="H569" s="210">
        <v>3</v>
      </c>
      <c r="I569" s="211"/>
      <c r="J569" s="207"/>
      <c r="K569" s="207"/>
      <c r="L569" s="212"/>
      <c r="M569" s="213"/>
      <c r="N569" s="214"/>
      <c r="O569" s="214"/>
      <c r="P569" s="214"/>
      <c r="Q569" s="214"/>
      <c r="R569" s="214"/>
      <c r="S569" s="214"/>
      <c r="T569" s="215"/>
      <c r="AT569" s="216" t="s">
        <v>145</v>
      </c>
      <c r="AU569" s="216" t="s">
        <v>79</v>
      </c>
      <c r="AV569" s="14" t="s">
        <v>79</v>
      </c>
      <c r="AW569" s="14" t="s">
        <v>31</v>
      </c>
      <c r="AX569" s="14" t="s">
        <v>69</v>
      </c>
      <c r="AY569" s="216" t="s">
        <v>128</v>
      </c>
    </row>
    <row r="570" spans="1:65" s="15" customFormat="1" ht="11.25">
      <c r="B570" s="217"/>
      <c r="C570" s="218"/>
      <c r="D570" s="189" t="s">
        <v>145</v>
      </c>
      <c r="E570" s="219" t="s">
        <v>19</v>
      </c>
      <c r="F570" s="220" t="s">
        <v>148</v>
      </c>
      <c r="G570" s="218"/>
      <c r="H570" s="221">
        <v>3</v>
      </c>
      <c r="I570" s="222"/>
      <c r="J570" s="218"/>
      <c r="K570" s="218"/>
      <c r="L570" s="223"/>
      <c r="M570" s="224"/>
      <c r="N570" s="225"/>
      <c r="O570" s="225"/>
      <c r="P570" s="225"/>
      <c r="Q570" s="225"/>
      <c r="R570" s="225"/>
      <c r="S570" s="225"/>
      <c r="T570" s="226"/>
      <c r="AT570" s="227" t="s">
        <v>145</v>
      </c>
      <c r="AU570" s="227" t="s">
        <v>79</v>
      </c>
      <c r="AV570" s="15" t="s">
        <v>139</v>
      </c>
      <c r="AW570" s="15" t="s">
        <v>31</v>
      </c>
      <c r="AX570" s="15" t="s">
        <v>77</v>
      </c>
      <c r="AY570" s="227" t="s">
        <v>128</v>
      </c>
    </row>
    <row r="571" spans="1:65" s="2" customFormat="1" ht="16.5" customHeight="1">
      <c r="A571" s="37"/>
      <c r="B571" s="38"/>
      <c r="C571" s="176" t="s">
        <v>468</v>
      </c>
      <c r="D571" s="176" t="s">
        <v>133</v>
      </c>
      <c r="E571" s="177" t="s">
        <v>469</v>
      </c>
      <c r="F571" s="178" t="s">
        <v>470</v>
      </c>
      <c r="G571" s="179" t="s">
        <v>418</v>
      </c>
      <c r="H571" s="180">
        <v>7.0000000000000001E-3</v>
      </c>
      <c r="I571" s="181"/>
      <c r="J571" s="182">
        <f>ROUND(I571*H571,2)</f>
        <v>0</v>
      </c>
      <c r="K571" s="178" t="s">
        <v>137</v>
      </c>
      <c r="L571" s="42"/>
      <c r="M571" s="183" t="s">
        <v>19</v>
      </c>
      <c r="N571" s="184" t="s">
        <v>40</v>
      </c>
      <c r="O571" s="67"/>
      <c r="P571" s="185">
        <f>O571*H571</f>
        <v>0</v>
      </c>
      <c r="Q571" s="185">
        <v>0</v>
      </c>
      <c r="R571" s="185">
        <f>Q571*H571</f>
        <v>0</v>
      </c>
      <c r="S571" s="185">
        <v>0</v>
      </c>
      <c r="T571" s="186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187" t="s">
        <v>207</v>
      </c>
      <c r="AT571" s="187" t="s">
        <v>133</v>
      </c>
      <c r="AU571" s="187" t="s">
        <v>79</v>
      </c>
      <c r="AY571" s="20" t="s">
        <v>128</v>
      </c>
      <c r="BE571" s="188">
        <f>IF(N571="základní",J571,0)</f>
        <v>0</v>
      </c>
      <c r="BF571" s="188">
        <f>IF(N571="snížená",J571,0)</f>
        <v>0</v>
      </c>
      <c r="BG571" s="188">
        <f>IF(N571="zákl. přenesená",J571,0)</f>
        <v>0</v>
      </c>
      <c r="BH571" s="188">
        <f>IF(N571="sníž. přenesená",J571,0)</f>
        <v>0</v>
      </c>
      <c r="BI571" s="188">
        <f>IF(N571="nulová",J571,0)</f>
        <v>0</v>
      </c>
      <c r="BJ571" s="20" t="s">
        <v>77</v>
      </c>
      <c r="BK571" s="188">
        <f>ROUND(I571*H571,2)</f>
        <v>0</v>
      </c>
      <c r="BL571" s="20" t="s">
        <v>207</v>
      </c>
      <c r="BM571" s="187" t="s">
        <v>471</v>
      </c>
    </row>
    <row r="572" spans="1:65" s="2" customFormat="1" ht="19.5">
      <c r="A572" s="37"/>
      <c r="B572" s="38"/>
      <c r="C572" s="39"/>
      <c r="D572" s="189" t="s">
        <v>141</v>
      </c>
      <c r="E572" s="39"/>
      <c r="F572" s="190" t="s">
        <v>472</v>
      </c>
      <c r="G572" s="39"/>
      <c r="H572" s="39"/>
      <c r="I572" s="191"/>
      <c r="J572" s="39"/>
      <c r="K572" s="39"/>
      <c r="L572" s="42"/>
      <c r="M572" s="192"/>
      <c r="N572" s="193"/>
      <c r="O572" s="67"/>
      <c r="P572" s="67"/>
      <c r="Q572" s="67"/>
      <c r="R572" s="67"/>
      <c r="S572" s="67"/>
      <c r="T572" s="68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T572" s="20" t="s">
        <v>141</v>
      </c>
      <c r="AU572" s="20" t="s">
        <v>79</v>
      </c>
    </row>
    <row r="573" spans="1:65" s="2" customFormat="1" ht="11.25">
      <c r="A573" s="37"/>
      <c r="B573" s="38"/>
      <c r="C573" s="39"/>
      <c r="D573" s="194" t="s">
        <v>143</v>
      </c>
      <c r="E573" s="39"/>
      <c r="F573" s="195" t="s">
        <v>473</v>
      </c>
      <c r="G573" s="39"/>
      <c r="H573" s="39"/>
      <c r="I573" s="191"/>
      <c r="J573" s="39"/>
      <c r="K573" s="39"/>
      <c r="L573" s="42"/>
      <c r="M573" s="192"/>
      <c r="N573" s="193"/>
      <c r="O573" s="67"/>
      <c r="P573" s="67"/>
      <c r="Q573" s="67"/>
      <c r="R573" s="67"/>
      <c r="S573" s="67"/>
      <c r="T573" s="68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T573" s="20" t="s">
        <v>143</v>
      </c>
      <c r="AU573" s="20" t="s">
        <v>79</v>
      </c>
    </row>
    <row r="574" spans="1:65" s="12" customFormat="1" ht="22.9" customHeight="1">
      <c r="B574" s="160"/>
      <c r="C574" s="161"/>
      <c r="D574" s="162" t="s">
        <v>68</v>
      </c>
      <c r="E574" s="174" t="s">
        <v>474</v>
      </c>
      <c r="F574" s="174" t="s">
        <v>475</v>
      </c>
      <c r="G574" s="161"/>
      <c r="H574" s="161"/>
      <c r="I574" s="164"/>
      <c r="J574" s="175">
        <f>BK574</f>
        <v>0</v>
      </c>
      <c r="K574" s="161"/>
      <c r="L574" s="166"/>
      <c r="M574" s="167"/>
      <c r="N574" s="168"/>
      <c r="O574" s="168"/>
      <c r="P574" s="169">
        <f>SUM(P575:P630)</f>
        <v>0</v>
      </c>
      <c r="Q574" s="168"/>
      <c r="R574" s="169">
        <f>SUM(R575:R630)</f>
        <v>0.10446799999999999</v>
      </c>
      <c r="S574" s="168"/>
      <c r="T574" s="170">
        <f>SUM(T575:T630)</f>
        <v>0.03</v>
      </c>
      <c r="AR574" s="171" t="s">
        <v>79</v>
      </c>
      <c r="AT574" s="172" t="s">
        <v>68</v>
      </c>
      <c r="AU574" s="172" t="s">
        <v>77</v>
      </c>
      <c r="AY574" s="171" t="s">
        <v>128</v>
      </c>
      <c r="BK574" s="173">
        <f>SUM(BK575:BK630)</f>
        <v>0</v>
      </c>
    </row>
    <row r="575" spans="1:65" s="2" customFormat="1" ht="16.5" customHeight="1">
      <c r="A575" s="37"/>
      <c r="B575" s="38"/>
      <c r="C575" s="176" t="s">
        <v>476</v>
      </c>
      <c r="D575" s="176" t="s">
        <v>133</v>
      </c>
      <c r="E575" s="177" t="s">
        <v>477</v>
      </c>
      <c r="F575" s="178" t="s">
        <v>478</v>
      </c>
      <c r="G575" s="179" t="s">
        <v>136</v>
      </c>
      <c r="H575" s="180">
        <v>2.4</v>
      </c>
      <c r="I575" s="181"/>
      <c r="J575" s="182">
        <f>ROUND(I575*H575,2)</f>
        <v>0</v>
      </c>
      <c r="K575" s="178" t="s">
        <v>137</v>
      </c>
      <c r="L575" s="42"/>
      <c r="M575" s="183" t="s">
        <v>19</v>
      </c>
      <c r="N575" s="184" t="s">
        <v>40</v>
      </c>
      <c r="O575" s="67"/>
      <c r="P575" s="185">
        <f>O575*H575</f>
        <v>0</v>
      </c>
      <c r="Q575" s="185">
        <v>2.5999999999999998E-4</v>
      </c>
      <c r="R575" s="185">
        <f>Q575*H575</f>
        <v>6.2399999999999988E-4</v>
      </c>
      <c r="S575" s="185">
        <v>0</v>
      </c>
      <c r="T575" s="186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87" t="s">
        <v>207</v>
      </c>
      <c r="AT575" s="187" t="s">
        <v>133</v>
      </c>
      <c r="AU575" s="187" t="s">
        <v>79</v>
      </c>
      <c r="AY575" s="20" t="s">
        <v>128</v>
      </c>
      <c r="BE575" s="188">
        <f>IF(N575="základní",J575,0)</f>
        <v>0</v>
      </c>
      <c r="BF575" s="188">
        <f>IF(N575="snížená",J575,0)</f>
        <v>0</v>
      </c>
      <c r="BG575" s="188">
        <f>IF(N575="zákl. přenesená",J575,0)</f>
        <v>0</v>
      </c>
      <c r="BH575" s="188">
        <f>IF(N575="sníž. přenesená",J575,0)</f>
        <v>0</v>
      </c>
      <c r="BI575" s="188">
        <f>IF(N575="nulová",J575,0)</f>
        <v>0</v>
      </c>
      <c r="BJ575" s="20" t="s">
        <v>77</v>
      </c>
      <c r="BK575" s="188">
        <f>ROUND(I575*H575,2)</f>
        <v>0</v>
      </c>
      <c r="BL575" s="20" t="s">
        <v>207</v>
      </c>
      <c r="BM575" s="187" t="s">
        <v>479</v>
      </c>
    </row>
    <row r="576" spans="1:65" s="2" customFormat="1" ht="11.25">
      <c r="A576" s="37"/>
      <c r="B576" s="38"/>
      <c r="C576" s="39"/>
      <c r="D576" s="189" t="s">
        <v>141</v>
      </c>
      <c r="E576" s="39"/>
      <c r="F576" s="190" t="s">
        <v>480</v>
      </c>
      <c r="G576" s="39"/>
      <c r="H576" s="39"/>
      <c r="I576" s="191"/>
      <c r="J576" s="39"/>
      <c r="K576" s="39"/>
      <c r="L576" s="42"/>
      <c r="M576" s="192"/>
      <c r="N576" s="193"/>
      <c r="O576" s="67"/>
      <c r="P576" s="67"/>
      <c r="Q576" s="67"/>
      <c r="R576" s="67"/>
      <c r="S576" s="67"/>
      <c r="T576" s="68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T576" s="20" t="s">
        <v>141</v>
      </c>
      <c r="AU576" s="20" t="s">
        <v>79</v>
      </c>
    </row>
    <row r="577" spans="1:65" s="2" customFormat="1" ht="11.25">
      <c r="A577" s="37"/>
      <c r="B577" s="38"/>
      <c r="C577" s="39"/>
      <c r="D577" s="194" t="s">
        <v>143</v>
      </c>
      <c r="E577" s="39"/>
      <c r="F577" s="195" t="s">
        <v>481</v>
      </c>
      <c r="G577" s="39"/>
      <c r="H577" s="39"/>
      <c r="I577" s="191"/>
      <c r="J577" s="39"/>
      <c r="K577" s="39"/>
      <c r="L577" s="42"/>
      <c r="M577" s="192"/>
      <c r="N577" s="193"/>
      <c r="O577" s="67"/>
      <c r="P577" s="67"/>
      <c r="Q577" s="67"/>
      <c r="R577" s="67"/>
      <c r="S577" s="67"/>
      <c r="T577" s="68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T577" s="20" t="s">
        <v>143</v>
      </c>
      <c r="AU577" s="20" t="s">
        <v>79</v>
      </c>
    </row>
    <row r="578" spans="1:65" s="13" customFormat="1" ht="11.25">
      <c r="B578" s="196"/>
      <c r="C578" s="197"/>
      <c r="D578" s="189" t="s">
        <v>145</v>
      </c>
      <c r="E578" s="198" t="s">
        <v>19</v>
      </c>
      <c r="F578" s="199" t="s">
        <v>482</v>
      </c>
      <c r="G578" s="197"/>
      <c r="H578" s="198" t="s">
        <v>19</v>
      </c>
      <c r="I578" s="200"/>
      <c r="J578" s="197"/>
      <c r="K578" s="197"/>
      <c r="L578" s="201"/>
      <c r="M578" s="202"/>
      <c r="N578" s="203"/>
      <c r="O578" s="203"/>
      <c r="P578" s="203"/>
      <c r="Q578" s="203"/>
      <c r="R578" s="203"/>
      <c r="S578" s="203"/>
      <c r="T578" s="204"/>
      <c r="AT578" s="205" t="s">
        <v>145</v>
      </c>
      <c r="AU578" s="205" t="s">
        <v>79</v>
      </c>
      <c r="AV578" s="13" t="s">
        <v>77</v>
      </c>
      <c r="AW578" s="13" t="s">
        <v>31</v>
      </c>
      <c r="AX578" s="13" t="s">
        <v>69</v>
      </c>
      <c r="AY578" s="205" t="s">
        <v>128</v>
      </c>
    </row>
    <row r="579" spans="1:65" s="14" customFormat="1" ht="11.25">
      <c r="B579" s="206"/>
      <c r="C579" s="207"/>
      <c r="D579" s="189" t="s">
        <v>145</v>
      </c>
      <c r="E579" s="208" t="s">
        <v>19</v>
      </c>
      <c r="F579" s="209" t="s">
        <v>228</v>
      </c>
      <c r="G579" s="207"/>
      <c r="H579" s="210">
        <v>2.4</v>
      </c>
      <c r="I579" s="211"/>
      <c r="J579" s="207"/>
      <c r="K579" s="207"/>
      <c r="L579" s="212"/>
      <c r="M579" s="213"/>
      <c r="N579" s="214"/>
      <c r="O579" s="214"/>
      <c r="P579" s="214"/>
      <c r="Q579" s="214"/>
      <c r="R579" s="214"/>
      <c r="S579" s="214"/>
      <c r="T579" s="215"/>
      <c r="AT579" s="216" t="s">
        <v>145</v>
      </c>
      <c r="AU579" s="216" t="s">
        <v>79</v>
      </c>
      <c r="AV579" s="14" t="s">
        <v>79</v>
      </c>
      <c r="AW579" s="14" t="s">
        <v>31</v>
      </c>
      <c r="AX579" s="14" t="s">
        <v>69</v>
      </c>
      <c r="AY579" s="216" t="s">
        <v>128</v>
      </c>
    </row>
    <row r="580" spans="1:65" s="15" customFormat="1" ht="11.25">
      <c r="B580" s="217"/>
      <c r="C580" s="218"/>
      <c r="D580" s="189" t="s">
        <v>145</v>
      </c>
      <c r="E580" s="219" t="s">
        <v>19</v>
      </c>
      <c r="F580" s="220" t="s">
        <v>148</v>
      </c>
      <c r="G580" s="218"/>
      <c r="H580" s="221">
        <v>2.4</v>
      </c>
      <c r="I580" s="222"/>
      <c r="J580" s="218"/>
      <c r="K580" s="218"/>
      <c r="L580" s="223"/>
      <c r="M580" s="224"/>
      <c r="N580" s="225"/>
      <c r="O580" s="225"/>
      <c r="P580" s="225"/>
      <c r="Q580" s="225"/>
      <c r="R580" s="225"/>
      <c r="S580" s="225"/>
      <c r="T580" s="226"/>
      <c r="AT580" s="227" t="s">
        <v>145</v>
      </c>
      <c r="AU580" s="227" t="s">
        <v>79</v>
      </c>
      <c r="AV580" s="15" t="s">
        <v>139</v>
      </c>
      <c r="AW580" s="15" t="s">
        <v>31</v>
      </c>
      <c r="AX580" s="15" t="s">
        <v>77</v>
      </c>
      <c r="AY580" s="227" t="s">
        <v>128</v>
      </c>
    </row>
    <row r="581" spans="1:65" s="2" customFormat="1" ht="16.5" customHeight="1">
      <c r="A581" s="37"/>
      <c r="B581" s="38"/>
      <c r="C581" s="239" t="s">
        <v>483</v>
      </c>
      <c r="D581" s="239" t="s">
        <v>484</v>
      </c>
      <c r="E581" s="240" t="s">
        <v>485</v>
      </c>
      <c r="F581" s="241" t="s">
        <v>486</v>
      </c>
      <c r="G581" s="242" t="s">
        <v>136</v>
      </c>
      <c r="H581" s="243">
        <v>2.4</v>
      </c>
      <c r="I581" s="244"/>
      <c r="J581" s="245">
        <f>ROUND(I581*H581,2)</f>
        <v>0</v>
      </c>
      <c r="K581" s="241" t="s">
        <v>137</v>
      </c>
      <c r="L581" s="246"/>
      <c r="M581" s="247" t="s">
        <v>19</v>
      </c>
      <c r="N581" s="248" t="s">
        <v>40</v>
      </c>
      <c r="O581" s="67"/>
      <c r="P581" s="185">
        <f>O581*H581</f>
        <v>0</v>
      </c>
      <c r="Q581" s="185">
        <v>3.6810000000000002E-2</v>
      </c>
      <c r="R581" s="185">
        <f>Q581*H581</f>
        <v>8.8344000000000006E-2</v>
      </c>
      <c r="S581" s="185">
        <v>0</v>
      </c>
      <c r="T581" s="186">
        <f>S581*H581</f>
        <v>0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R581" s="187" t="s">
        <v>369</v>
      </c>
      <c r="AT581" s="187" t="s">
        <v>484</v>
      </c>
      <c r="AU581" s="187" t="s">
        <v>79</v>
      </c>
      <c r="AY581" s="20" t="s">
        <v>128</v>
      </c>
      <c r="BE581" s="188">
        <f>IF(N581="základní",J581,0)</f>
        <v>0</v>
      </c>
      <c r="BF581" s="188">
        <f>IF(N581="snížená",J581,0)</f>
        <v>0</v>
      </c>
      <c r="BG581" s="188">
        <f>IF(N581="zákl. přenesená",J581,0)</f>
        <v>0</v>
      </c>
      <c r="BH581" s="188">
        <f>IF(N581="sníž. přenesená",J581,0)</f>
        <v>0</v>
      </c>
      <c r="BI581" s="188">
        <f>IF(N581="nulová",J581,0)</f>
        <v>0</v>
      </c>
      <c r="BJ581" s="20" t="s">
        <v>77</v>
      </c>
      <c r="BK581" s="188">
        <f>ROUND(I581*H581,2)</f>
        <v>0</v>
      </c>
      <c r="BL581" s="20" t="s">
        <v>207</v>
      </c>
      <c r="BM581" s="187" t="s">
        <v>487</v>
      </c>
    </row>
    <row r="582" spans="1:65" s="2" customFormat="1" ht="11.25">
      <c r="A582" s="37"/>
      <c r="B582" s="38"/>
      <c r="C582" s="39"/>
      <c r="D582" s="189" t="s">
        <v>141</v>
      </c>
      <c r="E582" s="39"/>
      <c r="F582" s="190" t="s">
        <v>486</v>
      </c>
      <c r="G582" s="39"/>
      <c r="H582" s="39"/>
      <c r="I582" s="191"/>
      <c r="J582" s="39"/>
      <c r="K582" s="39"/>
      <c r="L582" s="42"/>
      <c r="M582" s="192"/>
      <c r="N582" s="193"/>
      <c r="O582" s="67"/>
      <c r="P582" s="67"/>
      <c r="Q582" s="67"/>
      <c r="R582" s="67"/>
      <c r="S582" s="67"/>
      <c r="T582" s="68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T582" s="20" t="s">
        <v>141</v>
      </c>
      <c r="AU582" s="20" t="s">
        <v>79</v>
      </c>
    </row>
    <row r="583" spans="1:65" s="13" customFormat="1" ht="11.25">
      <c r="B583" s="196"/>
      <c r="C583" s="197"/>
      <c r="D583" s="189" t="s">
        <v>145</v>
      </c>
      <c r="E583" s="198" t="s">
        <v>19</v>
      </c>
      <c r="F583" s="199" t="s">
        <v>482</v>
      </c>
      <c r="G583" s="197"/>
      <c r="H583" s="198" t="s">
        <v>19</v>
      </c>
      <c r="I583" s="200"/>
      <c r="J583" s="197"/>
      <c r="K583" s="197"/>
      <c r="L583" s="201"/>
      <c r="M583" s="202"/>
      <c r="N583" s="203"/>
      <c r="O583" s="203"/>
      <c r="P583" s="203"/>
      <c r="Q583" s="203"/>
      <c r="R583" s="203"/>
      <c r="S583" s="203"/>
      <c r="T583" s="204"/>
      <c r="AT583" s="205" t="s">
        <v>145</v>
      </c>
      <c r="AU583" s="205" t="s">
        <v>79</v>
      </c>
      <c r="AV583" s="13" t="s">
        <v>77</v>
      </c>
      <c r="AW583" s="13" t="s">
        <v>31</v>
      </c>
      <c r="AX583" s="13" t="s">
        <v>69</v>
      </c>
      <c r="AY583" s="205" t="s">
        <v>128</v>
      </c>
    </row>
    <row r="584" spans="1:65" s="14" customFormat="1" ht="11.25">
      <c r="B584" s="206"/>
      <c r="C584" s="207"/>
      <c r="D584" s="189" t="s">
        <v>145</v>
      </c>
      <c r="E584" s="208" t="s">
        <v>19</v>
      </c>
      <c r="F584" s="209" t="s">
        <v>228</v>
      </c>
      <c r="G584" s="207"/>
      <c r="H584" s="210">
        <v>2.4</v>
      </c>
      <c r="I584" s="211"/>
      <c r="J584" s="207"/>
      <c r="K584" s="207"/>
      <c r="L584" s="212"/>
      <c r="M584" s="213"/>
      <c r="N584" s="214"/>
      <c r="O584" s="214"/>
      <c r="P584" s="214"/>
      <c r="Q584" s="214"/>
      <c r="R584" s="214"/>
      <c r="S584" s="214"/>
      <c r="T584" s="215"/>
      <c r="AT584" s="216" t="s">
        <v>145</v>
      </c>
      <c r="AU584" s="216" t="s">
        <v>79</v>
      </c>
      <c r="AV584" s="14" t="s">
        <v>79</v>
      </c>
      <c r="AW584" s="14" t="s">
        <v>31</v>
      </c>
      <c r="AX584" s="14" t="s">
        <v>69</v>
      </c>
      <c r="AY584" s="216" t="s">
        <v>128</v>
      </c>
    </row>
    <row r="585" spans="1:65" s="15" customFormat="1" ht="11.25">
      <c r="B585" s="217"/>
      <c r="C585" s="218"/>
      <c r="D585" s="189" t="s">
        <v>145</v>
      </c>
      <c r="E585" s="219" t="s">
        <v>19</v>
      </c>
      <c r="F585" s="220" t="s">
        <v>148</v>
      </c>
      <c r="G585" s="218"/>
      <c r="H585" s="221">
        <v>2.4</v>
      </c>
      <c r="I585" s="222"/>
      <c r="J585" s="218"/>
      <c r="K585" s="218"/>
      <c r="L585" s="223"/>
      <c r="M585" s="224"/>
      <c r="N585" s="225"/>
      <c r="O585" s="225"/>
      <c r="P585" s="225"/>
      <c r="Q585" s="225"/>
      <c r="R585" s="225"/>
      <c r="S585" s="225"/>
      <c r="T585" s="226"/>
      <c r="AT585" s="227" t="s">
        <v>145</v>
      </c>
      <c r="AU585" s="227" t="s">
        <v>79</v>
      </c>
      <c r="AV585" s="15" t="s">
        <v>139</v>
      </c>
      <c r="AW585" s="15" t="s">
        <v>31</v>
      </c>
      <c r="AX585" s="15" t="s">
        <v>77</v>
      </c>
      <c r="AY585" s="227" t="s">
        <v>128</v>
      </c>
    </row>
    <row r="586" spans="1:65" s="2" customFormat="1" ht="16.5" customHeight="1">
      <c r="A586" s="37"/>
      <c r="B586" s="38"/>
      <c r="C586" s="176" t="s">
        <v>488</v>
      </c>
      <c r="D586" s="176" t="s">
        <v>133</v>
      </c>
      <c r="E586" s="177" t="s">
        <v>489</v>
      </c>
      <c r="F586" s="178" t="s">
        <v>490</v>
      </c>
      <c r="G586" s="179" t="s">
        <v>178</v>
      </c>
      <c r="H586" s="180">
        <v>1</v>
      </c>
      <c r="I586" s="181"/>
      <c r="J586" s="182">
        <f>ROUND(I586*H586,2)</f>
        <v>0</v>
      </c>
      <c r="K586" s="178" t="s">
        <v>137</v>
      </c>
      <c r="L586" s="42"/>
      <c r="M586" s="183" t="s">
        <v>19</v>
      </c>
      <c r="N586" s="184" t="s">
        <v>40</v>
      </c>
      <c r="O586" s="67"/>
      <c r="P586" s="185">
        <f>O586*H586</f>
        <v>0</v>
      </c>
      <c r="Q586" s="185">
        <v>0</v>
      </c>
      <c r="R586" s="185">
        <f>Q586*H586</f>
        <v>0</v>
      </c>
      <c r="S586" s="185">
        <v>0</v>
      </c>
      <c r="T586" s="186">
        <f>S586*H586</f>
        <v>0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187" t="s">
        <v>207</v>
      </c>
      <c r="AT586" s="187" t="s">
        <v>133</v>
      </c>
      <c r="AU586" s="187" t="s">
        <v>79</v>
      </c>
      <c r="AY586" s="20" t="s">
        <v>128</v>
      </c>
      <c r="BE586" s="188">
        <f>IF(N586="základní",J586,0)</f>
        <v>0</v>
      </c>
      <c r="BF586" s="188">
        <f>IF(N586="snížená",J586,0)</f>
        <v>0</v>
      </c>
      <c r="BG586" s="188">
        <f>IF(N586="zákl. přenesená",J586,0)</f>
        <v>0</v>
      </c>
      <c r="BH586" s="188">
        <f>IF(N586="sníž. přenesená",J586,0)</f>
        <v>0</v>
      </c>
      <c r="BI586" s="188">
        <f>IF(N586="nulová",J586,0)</f>
        <v>0</v>
      </c>
      <c r="BJ586" s="20" t="s">
        <v>77</v>
      </c>
      <c r="BK586" s="188">
        <f>ROUND(I586*H586,2)</f>
        <v>0</v>
      </c>
      <c r="BL586" s="20" t="s">
        <v>207</v>
      </c>
      <c r="BM586" s="187" t="s">
        <v>491</v>
      </c>
    </row>
    <row r="587" spans="1:65" s="2" customFormat="1" ht="19.5">
      <c r="A587" s="37"/>
      <c r="B587" s="38"/>
      <c r="C587" s="39"/>
      <c r="D587" s="189" t="s">
        <v>141</v>
      </c>
      <c r="E587" s="39"/>
      <c r="F587" s="190" t="s">
        <v>492</v>
      </c>
      <c r="G587" s="39"/>
      <c r="H587" s="39"/>
      <c r="I587" s="191"/>
      <c r="J587" s="39"/>
      <c r="K587" s="39"/>
      <c r="L587" s="42"/>
      <c r="M587" s="192"/>
      <c r="N587" s="193"/>
      <c r="O587" s="67"/>
      <c r="P587" s="67"/>
      <c r="Q587" s="67"/>
      <c r="R587" s="67"/>
      <c r="S587" s="67"/>
      <c r="T587" s="68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T587" s="20" t="s">
        <v>141</v>
      </c>
      <c r="AU587" s="20" t="s">
        <v>79</v>
      </c>
    </row>
    <row r="588" spans="1:65" s="2" customFormat="1" ht="11.25">
      <c r="A588" s="37"/>
      <c r="B588" s="38"/>
      <c r="C588" s="39"/>
      <c r="D588" s="194" t="s">
        <v>143</v>
      </c>
      <c r="E588" s="39"/>
      <c r="F588" s="195" t="s">
        <v>493</v>
      </c>
      <c r="G588" s="39"/>
      <c r="H588" s="39"/>
      <c r="I588" s="191"/>
      <c r="J588" s="39"/>
      <c r="K588" s="39"/>
      <c r="L588" s="42"/>
      <c r="M588" s="192"/>
      <c r="N588" s="193"/>
      <c r="O588" s="67"/>
      <c r="P588" s="67"/>
      <c r="Q588" s="67"/>
      <c r="R588" s="67"/>
      <c r="S588" s="67"/>
      <c r="T588" s="68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T588" s="20" t="s">
        <v>143</v>
      </c>
      <c r="AU588" s="20" t="s">
        <v>79</v>
      </c>
    </row>
    <row r="589" spans="1:65" s="14" customFormat="1" ht="11.25">
      <c r="B589" s="206"/>
      <c r="C589" s="207"/>
      <c r="D589" s="189" t="s">
        <v>145</v>
      </c>
      <c r="E589" s="208" t="s">
        <v>19</v>
      </c>
      <c r="F589" s="209" t="s">
        <v>494</v>
      </c>
      <c r="G589" s="207"/>
      <c r="H589" s="210">
        <v>1</v>
      </c>
      <c r="I589" s="211"/>
      <c r="J589" s="207"/>
      <c r="K589" s="207"/>
      <c r="L589" s="212"/>
      <c r="M589" s="213"/>
      <c r="N589" s="214"/>
      <c r="O589" s="214"/>
      <c r="P589" s="214"/>
      <c r="Q589" s="214"/>
      <c r="R589" s="214"/>
      <c r="S589" s="214"/>
      <c r="T589" s="215"/>
      <c r="AT589" s="216" t="s">
        <v>145</v>
      </c>
      <c r="AU589" s="216" t="s">
        <v>79</v>
      </c>
      <c r="AV589" s="14" t="s">
        <v>79</v>
      </c>
      <c r="AW589" s="14" t="s">
        <v>31</v>
      </c>
      <c r="AX589" s="14" t="s">
        <v>69</v>
      </c>
      <c r="AY589" s="216" t="s">
        <v>128</v>
      </c>
    </row>
    <row r="590" spans="1:65" s="15" customFormat="1" ht="11.25">
      <c r="B590" s="217"/>
      <c r="C590" s="218"/>
      <c r="D590" s="189" t="s">
        <v>145</v>
      </c>
      <c r="E590" s="219" t="s">
        <v>19</v>
      </c>
      <c r="F590" s="220" t="s">
        <v>148</v>
      </c>
      <c r="G590" s="218"/>
      <c r="H590" s="221">
        <v>1</v>
      </c>
      <c r="I590" s="222"/>
      <c r="J590" s="218"/>
      <c r="K590" s="218"/>
      <c r="L590" s="223"/>
      <c r="M590" s="224"/>
      <c r="N590" s="225"/>
      <c r="O590" s="225"/>
      <c r="P590" s="225"/>
      <c r="Q590" s="225"/>
      <c r="R590" s="225"/>
      <c r="S590" s="225"/>
      <c r="T590" s="226"/>
      <c r="AT590" s="227" t="s">
        <v>145</v>
      </c>
      <c r="AU590" s="227" t="s">
        <v>79</v>
      </c>
      <c r="AV590" s="15" t="s">
        <v>139</v>
      </c>
      <c r="AW590" s="15" t="s">
        <v>31</v>
      </c>
      <c r="AX590" s="15" t="s">
        <v>77</v>
      </c>
      <c r="AY590" s="227" t="s">
        <v>128</v>
      </c>
    </row>
    <row r="591" spans="1:65" s="2" customFormat="1" ht="16.5" customHeight="1">
      <c r="A591" s="37"/>
      <c r="B591" s="38"/>
      <c r="C591" s="239" t="s">
        <v>495</v>
      </c>
      <c r="D591" s="239" t="s">
        <v>484</v>
      </c>
      <c r="E591" s="240" t="s">
        <v>496</v>
      </c>
      <c r="F591" s="241" t="s">
        <v>497</v>
      </c>
      <c r="G591" s="242" t="s">
        <v>178</v>
      </c>
      <c r="H591" s="243">
        <v>1</v>
      </c>
      <c r="I591" s="244"/>
      <c r="J591" s="245">
        <f>ROUND(I591*H591,2)</f>
        <v>0</v>
      </c>
      <c r="K591" s="241" t="s">
        <v>137</v>
      </c>
      <c r="L591" s="246"/>
      <c r="M591" s="247" t="s">
        <v>19</v>
      </c>
      <c r="N591" s="248" t="s">
        <v>40</v>
      </c>
      <c r="O591" s="67"/>
      <c r="P591" s="185">
        <f>O591*H591</f>
        <v>0</v>
      </c>
      <c r="Q591" s="185">
        <v>1.2999999999999999E-2</v>
      </c>
      <c r="R591" s="185">
        <f>Q591*H591</f>
        <v>1.2999999999999999E-2</v>
      </c>
      <c r="S591" s="185">
        <v>0</v>
      </c>
      <c r="T591" s="186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87" t="s">
        <v>369</v>
      </c>
      <c r="AT591" s="187" t="s">
        <v>484</v>
      </c>
      <c r="AU591" s="187" t="s">
        <v>79</v>
      </c>
      <c r="AY591" s="20" t="s">
        <v>128</v>
      </c>
      <c r="BE591" s="188">
        <f>IF(N591="základní",J591,0)</f>
        <v>0</v>
      </c>
      <c r="BF591" s="188">
        <f>IF(N591="snížená",J591,0)</f>
        <v>0</v>
      </c>
      <c r="BG591" s="188">
        <f>IF(N591="zákl. přenesená",J591,0)</f>
        <v>0</v>
      </c>
      <c r="BH591" s="188">
        <f>IF(N591="sníž. přenesená",J591,0)</f>
        <v>0</v>
      </c>
      <c r="BI591" s="188">
        <f>IF(N591="nulová",J591,0)</f>
        <v>0</v>
      </c>
      <c r="BJ591" s="20" t="s">
        <v>77</v>
      </c>
      <c r="BK591" s="188">
        <f>ROUND(I591*H591,2)</f>
        <v>0</v>
      </c>
      <c r="BL591" s="20" t="s">
        <v>207</v>
      </c>
      <c r="BM591" s="187" t="s">
        <v>498</v>
      </c>
    </row>
    <row r="592" spans="1:65" s="2" customFormat="1" ht="11.25">
      <c r="A592" s="37"/>
      <c r="B592" s="38"/>
      <c r="C592" s="39"/>
      <c r="D592" s="189" t="s">
        <v>141</v>
      </c>
      <c r="E592" s="39"/>
      <c r="F592" s="190" t="s">
        <v>497</v>
      </c>
      <c r="G592" s="39"/>
      <c r="H592" s="39"/>
      <c r="I592" s="191"/>
      <c r="J592" s="39"/>
      <c r="K592" s="39"/>
      <c r="L592" s="42"/>
      <c r="M592" s="192"/>
      <c r="N592" s="193"/>
      <c r="O592" s="67"/>
      <c r="P592" s="67"/>
      <c r="Q592" s="67"/>
      <c r="R592" s="67"/>
      <c r="S592" s="67"/>
      <c r="T592" s="68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20" t="s">
        <v>141</v>
      </c>
      <c r="AU592" s="20" t="s">
        <v>79</v>
      </c>
    </row>
    <row r="593" spans="1:65" s="2" customFormat="1" ht="16.5" customHeight="1">
      <c r="A593" s="37"/>
      <c r="B593" s="38"/>
      <c r="C593" s="176" t="s">
        <v>499</v>
      </c>
      <c r="D593" s="176" t="s">
        <v>133</v>
      </c>
      <c r="E593" s="177" t="s">
        <v>500</v>
      </c>
      <c r="F593" s="178" t="s">
        <v>501</v>
      </c>
      <c r="G593" s="179" t="s">
        <v>178</v>
      </c>
      <c r="H593" s="180">
        <v>1</v>
      </c>
      <c r="I593" s="181"/>
      <c r="J593" s="182">
        <f>ROUND(I593*H593,2)</f>
        <v>0</v>
      </c>
      <c r="K593" s="178" t="s">
        <v>137</v>
      </c>
      <c r="L593" s="42"/>
      <c r="M593" s="183" t="s">
        <v>19</v>
      </c>
      <c r="N593" s="184" t="s">
        <v>40</v>
      </c>
      <c r="O593" s="67"/>
      <c r="P593" s="185">
        <f>O593*H593</f>
        <v>0</v>
      </c>
      <c r="Q593" s="185">
        <v>0</v>
      </c>
      <c r="R593" s="185">
        <f>Q593*H593</f>
        <v>0</v>
      </c>
      <c r="S593" s="185">
        <v>0</v>
      </c>
      <c r="T593" s="186">
        <f>S593*H593</f>
        <v>0</v>
      </c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R593" s="187" t="s">
        <v>207</v>
      </c>
      <c r="AT593" s="187" t="s">
        <v>133</v>
      </c>
      <c r="AU593" s="187" t="s">
        <v>79</v>
      </c>
      <c r="AY593" s="20" t="s">
        <v>128</v>
      </c>
      <c r="BE593" s="188">
        <f>IF(N593="základní",J593,0)</f>
        <v>0</v>
      </c>
      <c r="BF593" s="188">
        <f>IF(N593="snížená",J593,0)</f>
        <v>0</v>
      </c>
      <c r="BG593" s="188">
        <f>IF(N593="zákl. přenesená",J593,0)</f>
        <v>0</v>
      </c>
      <c r="BH593" s="188">
        <f>IF(N593="sníž. přenesená",J593,0)</f>
        <v>0</v>
      </c>
      <c r="BI593" s="188">
        <f>IF(N593="nulová",J593,0)</f>
        <v>0</v>
      </c>
      <c r="BJ593" s="20" t="s">
        <v>77</v>
      </c>
      <c r="BK593" s="188">
        <f>ROUND(I593*H593,2)</f>
        <v>0</v>
      </c>
      <c r="BL593" s="20" t="s">
        <v>207</v>
      </c>
      <c r="BM593" s="187" t="s">
        <v>502</v>
      </c>
    </row>
    <row r="594" spans="1:65" s="2" customFormat="1" ht="11.25">
      <c r="A594" s="37"/>
      <c r="B594" s="38"/>
      <c r="C594" s="39"/>
      <c r="D594" s="189" t="s">
        <v>141</v>
      </c>
      <c r="E594" s="39"/>
      <c r="F594" s="190" t="s">
        <v>503</v>
      </c>
      <c r="G594" s="39"/>
      <c r="H594" s="39"/>
      <c r="I594" s="191"/>
      <c r="J594" s="39"/>
      <c r="K594" s="39"/>
      <c r="L594" s="42"/>
      <c r="M594" s="192"/>
      <c r="N594" s="193"/>
      <c r="O594" s="67"/>
      <c r="P594" s="67"/>
      <c r="Q594" s="67"/>
      <c r="R594" s="67"/>
      <c r="S594" s="67"/>
      <c r="T594" s="68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T594" s="20" t="s">
        <v>141</v>
      </c>
      <c r="AU594" s="20" t="s">
        <v>79</v>
      </c>
    </row>
    <row r="595" spans="1:65" s="2" customFormat="1" ht="11.25">
      <c r="A595" s="37"/>
      <c r="B595" s="38"/>
      <c r="C595" s="39"/>
      <c r="D595" s="194" t="s">
        <v>143</v>
      </c>
      <c r="E595" s="39"/>
      <c r="F595" s="195" t="s">
        <v>504</v>
      </c>
      <c r="G595" s="39"/>
      <c r="H595" s="39"/>
      <c r="I595" s="191"/>
      <c r="J595" s="39"/>
      <c r="K595" s="39"/>
      <c r="L595" s="42"/>
      <c r="M595" s="192"/>
      <c r="N595" s="193"/>
      <c r="O595" s="67"/>
      <c r="P595" s="67"/>
      <c r="Q595" s="67"/>
      <c r="R595" s="67"/>
      <c r="S595" s="67"/>
      <c r="T595" s="68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T595" s="20" t="s">
        <v>143</v>
      </c>
      <c r="AU595" s="20" t="s">
        <v>79</v>
      </c>
    </row>
    <row r="596" spans="1:65" s="14" customFormat="1" ht="11.25">
      <c r="B596" s="206"/>
      <c r="C596" s="207"/>
      <c r="D596" s="189" t="s">
        <v>145</v>
      </c>
      <c r="E596" s="208" t="s">
        <v>19</v>
      </c>
      <c r="F596" s="209" t="s">
        <v>494</v>
      </c>
      <c r="G596" s="207"/>
      <c r="H596" s="210">
        <v>1</v>
      </c>
      <c r="I596" s="211"/>
      <c r="J596" s="207"/>
      <c r="K596" s="207"/>
      <c r="L596" s="212"/>
      <c r="M596" s="213"/>
      <c r="N596" s="214"/>
      <c r="O596" s="214"/>
      <c r="P596" s="214"/>
      <c r="Q596" s="214"/>
      <c r="R596" s="214"/>
      <c r="S596" s="214"/>
      <c r="T596" s="215"/>
      <c r="AT596" s="216" t="s">
        <v>145</v>
      </c>
      <c r="AU596" s="216" t="s">
        <v>79</v>
      </c>
      <c r="AV596" s="14" t="s">
        <v>79</v>
      </c>
      <c r="AW596" s="14" t="s">
        <v>31</v>
      </c>
      <c r="AX596" s="14" t="s">
        <v>69</v>
      </c>
      <c r="AY596" s="216" t="s">
        <v>128</v>
      </c>
    </row>
    <row r="597" spans="1:65" s="15" customFormat="1" ht="11.25">
      <c r="B597" s="217"/>
      <c r="C597" s="218"/>
      <c r="D597" s="189" t="s">
        <v>145</v>
      </c>
      <c r="E597" s="219" t="s">
        <v>19</v>
      </c>
      <c r="F597" s="220" t="s">
        <v>148</v>
      </c>
      <c r="G597" s="218"/>
      <c r="H597" s="221">
        <v>1</v>
      </c>
      <c r="I597" s="222"/>
      <c r="J597" s="218"/>
      <c r="K597" s="218"/>
      <c r="L597" s="223"/>
      <c r="M597" s="224"/>
      <c r="N597" s="225"/>
      <c r="O597" s="225"/>
      <c r="P597" s="225"/>
      <c r="Q597" s="225"/>
      <c r="R597" s="225"/>
      <c r="S597" s="225"/>
      <c r="T597" s="226"/>
      <c r="AT597" s="227" t="s">
        <v>145</v>
      </c>
      <c r="AU597" s="227" t="s">
        <v>79</v>
      </c>
      <c r="AV597" s="15" t="s">
        <v>139</v>
      </c>
      <c r="AW597" s="15" t="s">
        <v>31</v>
      </c>
      <c r="AX597" s="15" t="s">
        <v>77</v>
      </c>
      <c r="AY597" s="227" t="s">
        <v>128</v>
      </c>
    </row>
    <row r="598" spans="1:65" s="2" customFormat="1" ht="16.5" customHeight="1">
      <c r="A598" s="37"/>
      <c r="B598" s="38"/>
      <c r="C598" s="239" t="s">
        <v>505</v>
      </c>
      <c r="D598" s="239" t="s">
        <v>484</v>
      </c>
      <c r="E598" s="240" t="s">
        <v>506</v>
      </c>
      <c r="F598" s="241" t="s">
        <v>507</v>
      </c>
      <c r="G598" s="242" t="s">
        <v>178</v>
      </c>
      <c r="H598" s="243">
        <v>1</v>
      </c>
      <c r="I598" s="244"/>
      <c r="J598" s="245">
        <f>ROUND(I598*H598,2)</f>
        <v>0</v>
      </c>
      <c r="K598" s="241" t="s">
        <v>137</v>
      </c>
      <c r="L598" s="246"/>
      <c r="M598" s="247" t="s">
        <v>19</v>
      </c>
      <c r="N598" s="248" t="s">
        <v>40</v>
      </c>
      <c r="O598" s="67"/>
      <c r="P598" s="185">
        <f>O598*H598</f>
        <v>0</v>
      </c>
      <c r="Q598" s="185">
        <v>2.2000000000000001E-3</v>
      </c>
      <c r="R598" s="185">
        <f>Q598*H598</f>
        <v>2.2000000000000001E-3</v>
      </c>
      <c r="S598" s="185">
        <v>0</v>
      </c>
      <c r="T598" s="186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187" t="s">
        <v>369</v>
      </c>
      <c r="AT598" s="187" t="s">
        <v>484</v>
      </c>
      <c r="AU598" s="187" t="s">
        <v>79</v>
      </c>
      <c r="AY598" s="20" t="s">
        <v>128</v>
      </c>
      <c r="BE598" s="188">
        <f>IF(N598="základní",J598,0)</f>
        <v>0</v>
      </c>
      <c r="BF598" s="188">
        <f>IF(N598="snížená",J598,0)</f>
        <v>0</v>
      </c>
      <c r="BG598" s="188">
        <f>IF(N598="zákl. přenesená",J598,0)</f>
        <v>0</v>
      </c>
      <c r="BH598" s="188">
        <f>IF(N598="sníž. přenesená",J598,0)</f>
        <v>0</v>
      </c>
      <c r="BI598" s="188">
        <f>IF(N598="nulová",J598,0)</f>
        <v>0</v>
      </c>
      <c r="BJ598" s="20" t="s">
        <v>77</v>
      </c>
      <c r="BK598" s="188">
        <f>ROUND(I598*H598,2)</f>
        <v>0</v>
      </c>
      <c r="BL598" s="20" t="s">
        <v>207</v>
      </c>
      <c r="BM598" s="187" t="s">
        <v>508</v>
      </c>
    </row>
    <row r="599" spans="1:65" s="2" customFormat="1" ht="11.25">
      <c r="A599" s="37"/>
      <c r="B599" s="38"/>
      <c r="C599" s="39"/>
      <c r="D599" s="189" t="s">
        <v>141</v>
      </c>
      <c r="E599" s="39"/>
      <c r="F599" s="190" t="s">
        <v>507</v>
      </c>
      <c r="G599" s="39"/>
      <c r="H599" s="39"/>
      <c r="I599" s="191"/>
      <c r="J599" s="39"/>
      <c r="K599" s="39"/>
      <c r="L599" s="42"/>
      <c r="M599" s="192"/>
      <c r="N599" s="193"/>
      <c r="O599" s="67"/>
      <c r="P599" s="67"/>
      <c r="Q599" s="67"/>
      <c r="R599" s="67"/>
      <c r="S599" s="67"/>
      <c r="T599" s="68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T599" s="20" t="s">
        <v>141</v>
      </c>
      <c r="AU599" s="20" t="s">
        <v>79</v>
      </c>
    </row>
    <row r="600" spans="1:65" s="2" customFormat="1" ht="16.5" customHeight="1">
      <c r="A600" s="37"/>
      <c r="B600" s="38"/>
      <c r="C600" s="176" t="s">
        <v>509</v>
      </c>
      <c r="D600" s="176" t="s">
        <v>133</v>
      </c>
      <c r="E600" s="177" t="s">
        <v>510</v>
      </c>
      <c r="F600" s="178" t="s">
        <v>511</v>
      </c>
      <c r="G600" s="179" t="s">
        <v>178</v>
      </c>
      <c r="H600" s="180">
        <v>1</v>
      </c>
      <c r="I600" s="181"/>
      <c r="J600" s="182">
        <f>ROUND(I600*H600,2)</f>
        <v>0</v>
      </c>
      <c r="K600" s="178" t="s">
        <v>137</v>
      </c>
      <c r="L600" s="42"/>
      <c r="M600" s="183" t="s">
        <v>19</v>
      </c>
      <c r="N600" s="184" t="s">
        <v>40</v>
      </c>
      <c r="O600" s="67"/>
      <c r="P600" s="185">
        <f>O600*H600</f>
        <v>0</v>
      </c>
      <c r="Q600" s="185">
        <v>0</v>
      </c>
      <c r="R600" s="185">
        <f>Q600*H600</f>
        <v>0</v>
      </c>
      <c r="S600" s="185">
        <v>0</v>
      </c>
      <c r="T600" s="186">
        <f>S600*H600</f>
        <v>0</v>
      </c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R600" s="187" t="s">
        <v>207</v>
      </c>
      <c r="AT600" s="187" t="s">
        <v>133</v>
      </c>
      <c r="AU600" s="187" t="s">
        <v>79</v>
      </c>
      <c r="AY600" s="20" t="s">
        <v>128</v>
      </c>
      <c r="BE600" s="188">
        <f>IF(N600="základní",J600,0)</f>
        <v>0</v>
      </c>
      <c r="BF600" s="188">
        <f>IF(N600="snížená",J600,0)</f>
        <v>0</v>
      </c>
      <c r="BG600" s="188">
        <f>IF(N600="zákl. přenesená",J600,0)</f>
        <v>0</v>
      </c>
      <c r="BH600" s="188">
        <f>IF(N600="sníž. přenesená",J600,0)</f>
        <v>0</v>
      </c>
      <c r="BI600" s="188">
        <f>IF(N600="nulová",J600,0)</f>
        <v>0</v>
      </c>
      <c r="BJ600" s="20" t="s">
        <v>77</v>
      </c>
      <c r="BK600" s="188">
        <f>ROUND(I600*H600,2)</f>
        <v>0</v>
      </c>
      <c r="BL600" s="20" t="s">
        <v>207</v>
      </c>
      <c r="BM600" s="187" t="s">
        <v>512</v>
      </c>
    </row>
    <row r="601" spans="1:65" s="2" customFormat="1" ht="11.25">
      <c r="A601" s="37"/>
      <c r="B601" s="38"/>
      <c r="C601" s="39"/>
      <c r="D601" s="189" t="s">
        <v>141</v>
      </c>
      <c r="E601" s="39"/>
      <c r="F601" s="190" t="s">
        <v>513</v>
      </c>
      <c r="G601" s="39"/>
      <c r="H601" s="39"/>
      <c r="I601" s="191"/>
      <c r="J601" s="39"/>
      <c r="K601" s="39"/>
      <c r="L601" s="42"/>
      <c r="M601" s="192"/>
      <c r="N601" s="193"/>
      <c r="O601" s="67"/>
      <c r="P601" s="67"/>
      <c r="Q601" s="67"/>
      <c r="R601" s="67"/>
      <c r="S601" s="67"/>
      <c r="T601" s="68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T601" s="20" t="s">
        <v>141</v>
      </c>
      <c r="AU601" s="20" t="s">
        <v>79</v>
      </c>
    </row>
    <row r="602" spans="1:65" s="2" customFormat="1" ht="11.25">
      <c r="A602" s="37"/>
      <c r="B602" s="38"/>
      <c r="C602" s="39"/>
      <c r="D602" s="194" t="s">
        <v>143</v>
      </c>
      <c r="E602" s="39"/>
      <c r="F602" s="195" t="s">
        <v>514</v>
      </c>
      <c r="G602" s="39"/>
      <c r="H602" s="39"/>
      <c r="I602" s="191"/>
      <c r="J602" s="39"/>
      <c r="K602" s="39"/>
      <c r="L602" s="42"/>
      <c r="M602" s="192"/>
      <c r="N602" s="193"/>
      <c r="O602" s="67"/>
      <c r="P602" s="67"/>
      <c r="Q602" s="67"/>
      <c r="R602" s="67"/>
      <c r="S602" s="67"/>
      <c r="T602" s="68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T602" s="20" t="s">
        <v>143</v>
      </c>
      <c r="AU602" s="20" t="s">
        <v>79</v>
      </c>
    </row>
    <row r="603" spans="1:65" s="14" customFormat="1" ht="11.25">
      <c r="B603" s="206"/>
      <c r="C603" s="207"/>
      <c r="D603" s="189" t="s">
        <v>145</v>
      </c>
      <c r="E603" s="208" t="s">
        <v>19</v>
      </c>
      <c r="F603" s="209" t="s">
        <v>494</v>
      </c>
      <c r="G603" s="207"/>
      <c r="H603" s="210">
        <v>1</v>
      </c>
      <c r="I603" s="211"/>
      <c r="J603" s="207"/>
      <c r="K603" s="207"/>
      <c r="L603" s="212"/>
      <c r="M603" s="213"/>
      <c r="N603" s="214"/>
      <c r="O603" s="214"/>
      <c r="P603" s="214"/>
      <c r="Q603" s="214"/>
      <c r="R603" s="214"/>
      <c r="S603" s="214"/>
      <c r="T603" s="215"/>
      <c r="AT603" s="216" t="s">
        <v>145</v>
      </c>
      <c r="AU603" s="216" t="s">
        <v>79</v>
      </c>
      <c r="AV603" s="14" t="s">
        <v>79</v>
      </c>
      <c r="AW603" s="14" t="s">
        <v>31</v>
      </c>
      <c r="AX603" s="14" t="s">
        <v>69</v>
      </c>
      <c r="AY603" s="216" t="s">
        <v>128</v>
      </c>
    </row>
    <row r="604" spans="1:65" s="15" customFormat="1" ht="11.25">
      <c r="B604" s="217"/>
      <c r="C604" s="218"/>
      <c r="D604" s="189" t="s">
        <v>145</v>
      </c>
      <c r="E604" s="219" t="s">
        <v>19</v>
      </c>
      <c r="F604" s="220" t="s">
        <v>148</v>
      </c>
      <c r="G604" s="218"/>
      <c r="H604" s="221">
        <v>1</v>
      </c>
      <c r="I604" s="222"/>
      <c r="J604" s="218"/>
      <c r="K604" s="218"/>
      <c r="L604" s="223"/>
      <c r="M604" s="224"/>
      <c r="N604" s="225"/>
      <c r="O604" s="225"/>
      <c r="P604" s="225"/>
      <c r="Q604" s="225"/>
      <c r="R604" s="225"/>
      <c r="S604" s="225"/>
      <c r="T604" s="226"/>
      <c r="AT604" s="227" t="s">
        <v>145</v>
      </c>
      <c r="AU604" s="227" t="s">
        <v>79</v>
      </c>
      <c r="AV604" s="15" t="s">
        <v>139</v>
      </c>
      <c r="AW604" s="15" t="s">
        <v>31</v>
      </c>
      <c r="AX604" s="15" t="s">
        <v>77</v>
      </c>
      <c r="AY604" s="227" t="s">
        <v>128</v>
      </c>
    </row>
    <row r="605" spans="1:65" s="2" customFormat="1" ht="16.5" customHeight="1">
      <c r="A605" s="37"/>
      <c r="B605" s="38"/>
      <c r="C605" s="239" t="s">
        <v>515</v>
      </c>
      <c r="D605" s="239" t="s">
        <v>484</v>
      </c>
      <c r="E605" s="240" t="s">
        <v>516</v>
      </c>
      <c r="F605" s="241" t="s">
        <v>517</v>
      </c>
      <c r="G605" s="242" t="s">
        <v>178</v>
      </c>
      <c r="H605" s="243">
        <v>1</v>
      </c>
      <c r="I605" s="244"/>
      <c r="J605" s="245">
        <f>ROUND(I605*H605,2)</f>
        <v>0</v>
      </c>
      <c r="K605" s="241" t="s">
        <v>137</v>
      </c>
      <c r="L605" s="246"/>
      <c r="M605" s="247" t="s">
        <v>19</v>
      </c>
      <c r="N605" s="248" t="s">
        <v>40</v>
      </c>
      <c r="O605" s="67"/>
      <c r="P605" s="185">
        <f>O605*H605</f>
        <v>0</v>
      </c>
      <c r="Q605" s="185">
        <v>1.4999999999999999E-4</v>
      </c>
      <c r="R605" s="185">
        <f>Q605*H605</f>
        <v>1.4999999999999999E-4</v>
      </c>
      <c r="S605" s="185">
        <v>0</v>
      </c>
      <c r="T605" s="186">
        <f>S605*H605</f>
        <v>0</v>
      </c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R605" s="187" t="s">
        <v>369</v>
      </c>
      <c r="AT605" s="187" t="s">
        <v>484</v>
      </c>
      <c r="AU605" s="187" t="s">
        <v>79</v>
      </c>
      <c r="AY605" s="20" t="s">
        <v>128</v>
      </c>
      <c r="BE605" s="188">
        <f>IF(N605="základní",J605,0)</f>
        <v>0</v>
      </c>
      <c r="BF605" s="188">
        <f>IF(N605="snížená",J605,0)</f>
        <v>0</v>
      </c>
      <c r="BG605" s="188">
        <f>IF(N605="zákl. přenesená",J605,0)</f>
        <v>0</v>
      </c>
      <c r="BH605" s="188">
        <f>IF(N605="sníž. přenesená",J605,0)</f>
        <v>0</v>
      </c>
      <c r="BI605" s="188">
        <f>IF(N605="nulová",J605,0)</f>
        <v>0</v>
      </c>
      <c r="BJ605" s="20" t="s">
        <v>77</v>
      </c>
      <c r="BK605" s="188">
        <f>ROUND(I605*H605,2)</f>
        <v>0</v>
      </c>
      <c r="BL605" s="20" t="s">
        <v>207</v>
      </c>
      <c r="BM605" s="187" t="s">
        <v>518</v>
      </c>
    </row>
    <row r="606" spans="1:65" s="2" customFormat="1" ht="11.25">
      <c r="A606" s="37"/>
      <c r="B606" s="38"/>
      <c r="C606" s="39"/>
      <c r="D606" s="189" t="s">
        <v>141</v>
      </c>
      <c r="E606" s="39"/>
      <c r="F606" s="190" t="s">
        <v>517</v>
      </c>
      <c r="G606" s="39"/>
      <c r="H606" s="39"/>
      <c r="I606" s="191"/>
      <c r="J606" s="39"/>
      <c r="K606" s="39"/>
      <c r="L606" s="42"/>
      <c r="M606" s="192"/>
      <c r="N606" s="193"/>
      <c r="O606" s="67"/>
      <c r="P606" s="67"/>
      <c r="Q606" s="67"/>
      <c r="R606" s="67"/>
      <c r="S606" s="67"/>
      <c r="T606" s="68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T606" s="20" t="s">
        <v>141</v>
      </c>
      <c r="AU606" s="20" t="s">
        <v>79</v>
      </c>
    </row>
    <row r="607" spans="1:65" s="14" customFormat="1" ht="11.25">
      <c r="B607" s="206"/>
      <c r="C607" s="207"/>
      <c r="D607" s="189" t="s">
        <v>145</v>
      </c>
      <c r="E607" s="208" t="s">
        <v>19</v>
      </c>
      <c r="F607" s="209" t="s">
        <v>494</v>
      </c>
      <c r="G607" s="207"/>
      <c r="H607" s="210">
        <v>1</v>
      </c>
      <c r="I607" s="211"/>
      <c r="J607" s="207"/>
      <c r="K607" s="207"/>
      <c r="L607" s="212"/>
      <c r="M607" s="213"/>
      <c r="N607" s="214"/>
      <c r="O607" s="214"/>
      <c r="P607" s="214"/>
      <c r="Q607" s="214"/>
      <c r="R607" s="214"/>
      <c r="S607" s="214"/>
      <c r="T607" s="215"/>
      <c r="AT607" s="216" t="s">
        <v>145</v>
      </c>
      <c r="AU607" s="216" t="s">
        <v>79</v>
      </c>
      <c r="AV607" s="14" t="s">
        <v>79</v>
      </c>
      <c r="AW607" s="14" t="s">
        <v>31</v>
      </c>
      <c r="AX607" s="14" t="s">
        <v>69</v>
      </c>
      <c r="AY607" s="216" t="s">
        <v>128</v>
      </c>
    </row>
    <row r="608" spans="1:65" s="15" customFormat="1" ht="11.25">
      <c r="B608" s="217"/>
      <c r="C608" s="218"/>
      <c r="D608" s="189" t="s">
        <v>145</v>
      </c>
      <c r="E608" s="219" t="s">
        <v>19</v>
      </c>
      <c r="F608" s="220" t="s">
        <v>148</v>
      </c>
      <c r="G608" s="218"/>
      <c r="H608" s="221">
        <v>1</v>
      </c>
      <c r="I608" s="222"/>
      <c r="J608" s="218"/>
      <c r="K608" s="218"/>
      <c r="L608" s="223"/>
      <c r="M608" s="224"/>
      <c r="N608" s="225"/>
      <c r="O608" s="225"/>
      <c r="P608" s="225"/>
      <c r="Q608" s="225"/>
      <c r="R608" s="225"/>
      <c r="S608" s="225"/>
      <c r="T608" s="226"/>
      <c r="AT608" s="227" t="s">
        <v>145</v>
      </c>
      <c r="AU608" s="227" t="s">
        <v>79</v>
      </c>
      <c r="AV608" s="15" t="s">
        <v>139</v>
      </c>
      <c r="AW608" s="15" t="s">
        <v>31</v>
      </c>
      <c r="AX608" s="15" t="s">
        <v>77</v>
      </c>
      <c r="AY608" s="227" t="s">
        <v>128</v>
      </c>
    </row>
    <row r="609" spans="1:65" s="2" customFormat="1" ht="16.5" customHeight="1">
      <c r="A609" s="37"/>
      <c r="B609" s="38"/>
      <c r="C609" s="176" t="s">
        <v>519</v>
      </c>
      <c r="D609" s="176" t="s">
        <v>133</v>
      </c>
      <c r="E609" s="177" t="s">
        <v>520</v>
      </c>
      <c r="F609" s="178" t="s">
        <v>521</v>
      </c>
      <c r="G609" s="179" t="s">
        <v>178</v>
      </c>
      <c r="H609" s="180">
        <v>1</v>
      </c>
      <c r="I609" s="181"/>
      <c r="J609" s="182">
        <f>ROUND(I609*H609,2)</f>
        <v>0</v>
      </c>
      <c r="K609" s="178" t="s">
        <v>137</v>
      </c>
      <c r="L609" s="42"/>
      <c r="M609" s="183" t="s">
        <v>19</v>
      </c>
      <c r="N609" s="184" t="s">
        <v>40</v>
      </c>
      <c r="O609" s="67"/>
      <c r="P609" s="185">
        <f>O609*H609</f>
        <v>0</v>
      </c>
      <c r="Q609" s="185">
        <v>0</v>
      </c>
      <c r="R609" s="185">
        <f>Q609*H609</f>
        <v>0</v>
      </c>
      <c r="S609" s="185">
        <v>0</v>
      </c>
      <c r="T609" s="186">
        <f>S609*H609</f>
        <v>0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187" t="s">
        <v>207</v>
      </c>
      <c r="AT609" s="187" t="s">
        <v>133</v>
      </c>
      <c r="AU609" s="187" t="s">
        <v>79</v>
      </c>
      <c r="AY609" s="20" t="s">
        <v>128</v>
      </c>
      <c r="BE609" s="188">
        <f>IF(N609="základní",J609,0)</f>
        <v>0</v>
      </c>
      <c r="BF609" s="188">
        <f>IF(N609="snížená",J609,0)</f>
        <v>0</v>
      </c>
      <c r="BG609" s="188">
        <f>IF(N609="zákl. přenesená",J609,0)</f>
        <v>0</v>
      </c>
      <c r="BH609" s="188">
        <f>IF(N609="sníž. přenesená",J609,0)</f>
        <v>0</v>
      </c>
      <c r="BI609" s="188">
        <f>IF(N609="nulová",J609,0)</f>
        <v>0</v>
      </c>
      <c r="BJ609" s="20" t="s">
        <v>77</v>
      </c>
      <c r="BK609" s="188">
        <f>ROUND(I609*H609,2)</f>
        <v>0</v>
      </c>
      <c r="BL609" s="20" t="s">
        <v>207</v>
      </c>
      <c r="BM609" s="187" t="s">
        <v>522</v>
      </c>
    </row>
    <row r="610" spans="1:65" s="2" customFormat="1" ht="11.25">
      <c r="A610" s="37"/>
      <c r="B610" s="38"/>
      <c r="C610" s="39"/>
      <c r="D610" s="189" t="s">
        <v>141</v>
      </c>
      <c r="E610" s="39"/>
      <c r="F610" s="190" t="s">
        <v>523</v>
      </c>
      <c r="G610" s="39"/>
      <c r="H610" s="39"/>
      <c r="I610" s="191"/>
      <c r="J610" s="39"/>
      <c r="K610" s="39"/>
      <c r="L610" s="42"/>
      <c r="M610" s="192"/>
      <c r="N610" s="193"/>
      <c r="O610" s="67"/>
      <c r="P610" s="67"/>
      <c r="Q610" s="67"/>
      <c r="R610" s="67"/>
      <c r="S610" s="67"/>
      <c r="T610" s="68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T610" s="20" t="s">
        <v>141</v>
      </c>
      <c r="AU610" s="20" t="s">
        <v>79</v>
      </c>
    </row>
    <row r="611" spans="1:65" s="2" customFormat="1" ht="11.25">
      <c r="A611" s="37"/>
      <c r="B611" s="38"/>
      <c r="C611" s="39"/>
      <c r="D611" s="194" t="s">
        <v>143</v>
      </c>
      <c r="E611" s="39"/>
      <c r="F611" s="195" t="s">
        <v>524</v>
      </c>
      <c r="G611" s="39"/>
      <c r="H611" s="39"/>
      <c r="I611" s="191"/>
      <c r="J611" s="39"/>
      <c r="K611" s="39"/>
      <c r="L611" s="42"/>
      <c r="M611" s="192"/>
      <c r="N611" s="193"/>
      <c r="O611" s="67"/>
      <c r="P611" s="67"/>
      <c r="Q611" s="67"/>
      <c r="R611" s="67"/>
      <c r="S611" s="67"/>
      <c r="T611" s="68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T611" s="20" t="s">
        <v>143</v>
      </c>
      <c r="AU611" s="20" t="s">
        <v>79</v>
      </c>
    </row>
    <row r="612" spans="1:65" s="14" customFormat="1" ht="11.25">
      <c r="B612" s="206"/>
      <c r="C612" s="207"/>
      <c r="D612" s="189" t="s">
        <v>145</v>
      </c>
      <c r="E612" s="208" t="s">
        <v>19</v>
      </c>
      <c r="F612" s="209" t="s">
        <v>494</v>
      </c>
      <c r="G612" s="207"/>
      <c r="H612" s="210">
        <v>1</v>
      </c>
      <c r="I612" s="211"/>
      <c r="J612" s="207"/>
      <c r="K612" s="207"/>
      <c r="L612" s="212"/>
      <c r="M612" s="213"/>
      <c r="N612" s="214"/>
      <c r="O612" s="214"/>
      <c r="P612" s="214"/>
      <c r="Q612" s="214"/>
      <c r="R612" s="214"/>
      <c r="S612" s="214"/>
      <c r="T612" s="215"/>
      <c r="AT612" s="216" t="s">
        <v>145</v>
      </c>
      <c r="AU612" s="216" t="s">
        <v>79</v>
      </c>
      <c r="AV612" s="14" t="s">
        <v>79</v>
      </c>
      <c r="AW612" s="14" t="s">
        <v>31</v>
      </c>
      <c r="AX612" s="14" t="s">
        <v>69</v>
      </c>
      <c r="AY612" s="216" t="s">
        <v>128</v>
      </c>
    </row>
    <row r="613" spans="1:65" s="15" customFormat="1" ht="11.25">
      <c r="B613" s="217"/>
      <c r="C613" s="218"/>
      <c r="D613" s="189" t="s">
        <v>145</v>
      </c>
      <c r="E613" s="219" t="s">
        <v>19</v>
      </c>
      <c r="F613" s="220" t="s">
        <v>148</v>
      </c>
      <c r="G613" s="218"/>
      <c r="H613" s="221">
        <v>1</v>
      </c>
      <c r="I613" s="222"/>
      <c r="J613" s="218"/>
      <c r="K613" s="218"/>
      <c r="L613" s="223"/>
      <c r="M613" s="224"/>
      <c r="N613" s="225"/>
      <c r="O613" s="225"/>
      <c r="P613" s="225"/>
      <c r="Q613" s="225"/>
      <c r="R613" s="225"/>
      <c r="S613" s="225"/>
      <c r="T613" s="226"/>
      <c r="AT613" s="227" t="s">
        <v>145</v>
      </c>
      <c r="AU613" s="227" t="s">
        <v>79</v>
      </c>
      <c r="AV613" s="15" t="s">
        <v>139</v>
      </c>
      <c r="AW613" s="15" t="s">
        <v>31</v>
      </c>
      <c r="AX613" s="15" t="s">
        <v>77</v>
      </c>
      <c r="AY613" s="227" t="s">
        <v>128</v>
      </c>
    </row>
    <row r="614" spans="1:65" s="2" customFormat="1" ht="16.5" customHeight="1">
      <c r="A614" s="37"/>
      <c r="B614" s="38"/>
      <c r="C614" s="239" t="s">
        <v>525</v>
      </c>
      <c r="D614" s="239" t="s">
        <v>484</v>
      </c>
      <c r="E614" s="240" t="s">
        <v>526</v>
      </c>
      <c r="F614" s="241" t="s">
        <v>527</v>
      </c>
      <c r="G614" s="242" t="s">
        <v>178</v>
      </c>
      <c r="H614" s="243">
        <v>1</v>
      </c>
      <c r="I614" s="244"/>
      <c r="J614" s="245">
        <f>ROUND(I614*H614,2)</f>
        <v>0</v>
      </c>
      <c r="K614" s="241" t="s">
        <v>137</v>
      </c>
      <c r="L614" s="246"/>
      <c r="M614" s="247" t="s">
        <v>19</v>
      </c>
      <c r="N614" s="248" t="s">
        <v>40</v>
      </c>
      <c r="O614" s="67"/>
      <c r="P614" s="185">
        <f>O614*H614</f>
        <v>0</v>
      </c>
      <c r="Q614" s="185">
        <v>1.4999999999999999E-4</v>
      </c>
      <c r="R614" s="185">
        <f>Q614*H614</f>
        <v>1.4999999999999999E-4</v>
      </c>
      <c r="S614" s="185">
        <v>0</v>
      </c>
      <c r="T614" s="186">
        <f>S614*H614</f>
        <v>0</v>
      </c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R614" s="187" t="s">
        <v>369</v>
      </c>
      <c r="AT614" s="187" t="s">
        <v>484</v>
      </c>
      <c r="AU614" s="187" t="s">
        <v>79</v>
      </c>
      <c r="AY614" s="20" t="s">
        <v>128</v>
      </c>
      <c r="BE614" s="188">
        <f>IF(N614="základní",J614,0)</f>
        <v>0</v>
      </c>
      <c r="BF614" s="188">
        <f>IF(N614="snížená",J614,0)</f>
        <v>0</v>
      </c>
      <c r="BG614" s="188">
        <f>IF(N614="zákl. přenesená",J614,0)</f>
        <v>0</v>
      </c>
      <c r="BH614" s="188">
        <f>IF(N614="sníž. přenesená",J614,0)</f>
        <v>0</v>
      </c>
      <c r="BI614" s="188">
        <f>IF(N614="nulová",J614,0)</f>
        <v>0</v>
      </c>
      <c r="BJ614" s="20" t="s">
        <v>77</v>
      </c>
      <c r="BK614" s="188">
        <f>ROUND(I614*H614,2)</f>
        <v>0</v>
      </c>
      <c r="BL614" s="20" t="s">
        <v>207</v>
      </c>
      <c r="BM614" s="187" t="s">
        <v>528</v>
      </c>
    </row>
    <row r="615" spans="1:65" s="2" customFormat="1" ht="11.25">
      <c r="A615" s="37"/>
      <c r="B615" s="38"/>
      <c r="C615" s="39"/>
      <c r="D615" s="189" t="s">
        <v>141</v>
      </c>
      <c r="E615" s="39"/>
      <c r="F615" s="190" t="s">
        <v>527</v>
      </c>
      <c r="G615" s="39"/>
      <c r="H615" s="39"/>
      <c r="I615" s="191"/>
      <c r="J615" s="39"/>
      <c r="K615" s="39"/>
      <c r="L615" s="42"/>
      <c r="M615" s="192"/>
      <c r="N615" s="193"/>
      <c r="O615" s="67"/>
      <c r="P615" s="67"/>
      <c r="Q615" s="67"/>
      <c r="R615" s="67"/>
      <c r="S615" s="67"/>
      <c r="T615" s="68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T615" s="20" t="s">
        <v>141</v>
      </c>
      <c r="AU615" s="20" t="s">
        <v>79</v>
      </c>
    </row>
    <row r="616" spans="1:65" s="14" customFormat="1" ht="11.25">
      <c r="B616" s="206"/>
      <c r="C616" s="207"/>
      <c r="D616" s="189" t="s">
        <v>145</v>
      </c>
      <c r="E616" s="208" t="s">
        <v>19</v>
      </c>
      <c r="F616" s="209" t="s">
        <v>494</v>
      </c>
      <c r="G616" s="207"/>
      <c r="H616" s="210">
        <v>1</v>
      </c>
      <c r="I616" s="211"/>
      <c r="J616" s="207"/>
      <c r="K616" s="207"/>
      <c r="L616" s="212"/>
      <c r="M616" s="213"/>
      <c r="N616" s="214"/>
      <c r="O616" s="214"/>
      <c r="P616" s="214"/>
      <c r="Q616" s="214"/>
      <c r="R616" s="214"/>
      <c r="S616" s="214"/>
      <c r="T616" s="215"/>
      <c r="AT616" s="216" t="s">
        <v>145</v>
      </c>
      <c r="AU616" s="216" t="s">
        <v>79</v>
      </c>
      <c r="AV616" s="14" t="s">
        <v>79</v>
      </c>
      <c r="AW616" s="14" t="s">
        <v>31</v>
      </c>
      <c r="AX616" s="14" t="s">
        <v>69</v>
      </c>
      <c r="AY616" s="216" t="s">
        <v>128</v>
      </c>
    </row>
    <row r="617" spans="1:65" s="15" customFormat="1" ht="11.25">
      <c r="B617" s="217"/>
      <c r="C617" s="218"/>
      <c r="D617" s="189" t="s">
        <v>145</v>
      </c>
      <c r="E617" s="219" t="s">
        <v>19</v>
      </c>
      <c r="F617" s="220" t="s">
        <v>148</v>
      </c>
      <c r="G617" s="218"/>
      <c r="H617" s="221">
        <v>1</v>
      </c>
      <c r="I617" s="222"/>
      <c r="J617" s="218"/>
      <c r="K617" s="218"/>
      <c r="L617" s="223"/>
      <c r="M617" s="224"/>
      <c r="N617" s="225"/>
      <c r="O617" s="225"/>
      <c r="P617" s="225"/>
      <c r="Q617" s="225"/>
      <c r="R617" s="225"/>
      <c r="S617" s="225"/>
      <c r="T617" s="226"/>
      <c r="AT617" s="227" t="s">
        <v>145</v>
      </c>
      <c r="AU617" s="227" t="s">
        <v>79</v>
      </c>
      <c r="AV617" s="15" t="s">
        <v>139</v>
      </c>
      <c r="AW617" s="15" t="s">
        <v>31</v>
      </c>
      <c r="AX617" s="15" t="s">
        <v>77</v>
      </c>
      <c r="AY617" s="227" t="s">
        <v>128</v>
      </c>
    </row>
    <row r="618" spans="1:65" s="2" customFormat="1" ht="16.5" customHeight="1">
      <c r="A618" s="37"/>
      <c r="B618" s="38"/>
      <c r="C618" s="176" t="s">
        <v>529</v>
      </c>
      <c r="D618" s="176" t="s">
        <v>133</v>
      </c>
      <c r="E618" s="177" t="s">
        <v>530</v>
      </c>
      <c r="F618" s="178" t="s">
        <v>531</v>
      </c>
      <c r="G618" s="179" t="s">
        <v>456</v>
      </c>
      <c r="H618" s="180">
        <v>3</v>
      </c>
      <c r="I618" s="181"/>
      <c r="J618" s="182">
        <f>ROUND(I618*H618,2)</f>
        <v>0</v>
      </c>
      <c r="K618" s="178" t="s">
        <v>137</v>
      </c>
      <c r="L618" s="42"/>
      <c r="M618" s="183" t="s">
        <v>19</v>
      </c>
      <c r="N618" s="184" t="s">
        <v>40</v>
      </c>
      <c r="O618" s="67"/>
      <c r="P618" s="185">
        <f>O618*H618</f>
        <v>0</v>
      </c>
      <c r="Q618" s="185">
        <v>0</v>
      </c>
      <c r="R618" s="185">
        <f>Q618*H618</f>
        <v>0</v>
      </c>
      <c r="S618" s="185">
        <v>2E-3</v>
      </c>
      <c r="T618" s="186">
        <f>S618*H618</f>
        <v>6.0000000000000001E-3</v>
      </c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R618" s="187" t="s">
        <v>207</v>
      </c>
      <c r="AT618" s="187" t="s">
        <v>133</v>
      </c>
      <c r="AU618" s="187" t="s">
        <v>79</v>
      </c>
      <c r="AY618" s="20" t="s">
        <v>128</v>
      </c>
      <c r="BE618" s="188">
        <f>IF(N618="základní",J618,0)</f>
        <v>0</v>
      </c>
      <c r="BF618" s="188">
        <f>IF(N618="snížená",J618,0)</f>
        <v>0</v>
      </c>
      <c r="BG618" s="188">
        <f>IF(N618="zákl. přenesená",J618,0)</f>
        <v>0</v>
      </c>
      <c r="BH618" s="188">
        <f>IF(N618="sníž. přenesená",J618,0)</f>
        <v>0</v>
      </c>
      <c r="BI618" s="188">
        <f>IF(N618="nulová",J618,0)</f>
        <v>0</v>
      </c>
      <c r="BJ618" s="20" t="s">
        <v>77</v>
      </c>
      <c r="BK618" s="188">
        <f>ROUND(I618*H618,2)</f>
        <v>0</v>
      </c>
      <c r="BL618" s="20" t="s">
        <v>207</v>
      </c>
      <c r="BM618" s="187" t="s">
        <v>532</v>
      </c>
    </row>
    <row r="619" spans="1:65" s="2" customFormat="1" ht="11.25">
      <c r="A619" s="37"/>
      <c r="B619" s="38"/>
      <c r="C619" s="39"/>
      <c r="D619" s="189" t="s">
        <v>141</v>
      </c>
      <c r="E619" s="39"/>
      <c r="F619" s="190" t="s">
        <v>533</v>
      </c>
      <c r="G619" s="39"/>
      <c r="H619" s="39"/>
      <c r="I619" s="191"/>
      <c r="J619" s="39"/>
      <c r="K619" s="39"/>
      <c r="L619" s="42"/>
      <c r="M619" s="192"/>
      <c r="N619" s="193"/>
      <c r="O619" s="67"/>
      <c r="P619" s="67"/>
      <c r="Q619" s="67"/>
      <c r="R619" s="67"/>
      <c r="S619" s="67"/>
      <c r="T619" s="68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T619" s="20" t="s">
        <v>141</v>
      </c>
      <c r="AU619" s="20" t="s">
        <v>79</v>
      </c>
    </row>
    <row r="620" spans="1:65" s="2" customFormat="1" ht="11.25">
      <c r="A620" s="37"/>
      <c r="B620" s="38"/>
      <c r="C620" s="39"/>
      <c r="D620" s="194" t="s">
        <v>143</v>
      </c>
      <c r="E620" s="39"/>
      <c r="F620" s="195" t="s">
        <v>534</v>
      </c>
      <c r="G620" s="39"/>
      <c r="H620" s="39"/>
      <c r="I620" s="191"/>
      <c r="J620" s="39"/>
      <c r="K620" s="39"/>
      <c r="L620" s="42"/>
      <c r="M620" s="192"/>
      <c r="N620" s="193"/>
      <c r="O620" s="67"/>
      <c r="P620" s="67"/>
      <c r="Q620" s="67"/>
      <c r="R620" s="67"/>
      <c r="S620" s="67"/>
      <c r="T620" s="68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T620" s="20" t="s">
        <v>143</v>
      </c>
      <c r="AU620" s="20" t="s">
        <v>79</v>
      </c>
    </row>
    <row r="621" spans="1:65" s="14" customFormat="1" ht="11.25">
      <c r="B621" s="206"/>
      <c r="C621" s="207"/>
      <c r="D621" s="189" t="s">
        <v>145</v>
      </c>
      <c r="E621" s="208" t="s">
        <v>19</v>
      </c>
      <c r="F621" s="209" t="s">
        <v>460</v>
      </c>
      <c r="G621" s="207"/>
      <c r="H621" s="210">
        <v>3</v>
      </c>
      <c r="I621" s="211"/>
      <c r="J621" s="207"/>
      <c r="K621" s="207"/>
      <c r="L621" s="212"/>
      <c r="M621" s="213"/>
      <c r="N621" s="214"/>
      <c r="O621" s="214"/>
      <c r="P621" s="214"/>
      <c r="Q621" s="214"/>
      <c r="R621" s="214"/>
      <c r="S621" s="214"/>
      <c r="T621" s="215"/>
      <c r="AT621" s="216" t="s">
        <v>145</v>
      </c>
      <c r="AU621" s="216" t="s">
        <v>79</v>
      </c>
      <c r="AV621" s="14" t="s">
        <v>79</v>
      </c>
      <c r="AW621" s="14" t="s">
        <v>31</v>
      </c>
      <c r="AX621" s="14" t="s">
        <v>69</v>
      </c>
      <c r="AY621" s="216" t="s">
        <v>128</v>
      </c>
    </row>
    <row r="622" spans="1:65" s="15" customFormat="1" ht="11.25">
      <c r="B622" s="217"/>
      <c r="C622" s="218"/>
      <c r="D622" s="189" t="s">
        <v>145</v>
      </c>
      <c r="E622" s="219" t="s">
        <v>19</v>
      </c>
      <c r="F622" s="220" t="s">
        <v>148</v>
      </c>
      <c r="G622" s="218"/>
      <c r="H622" s="221">
        <v>3</v>
      </c>
      <c r="I622" s="222"/>
      <c r="J622" s="218"/>
      <c r="K622" s="218"/>
      <c r="L622" s="223"/>
      <c r="M622" s="224"/>
      <c r="N622" s="225"/>
      <c r="O622" s="225"/>
      <c r="P622" s="225"/>
      <c r="Q622" s="225"/>
      <c r="R622" s="225"/>
      <c r="S622" s="225"/>
      <c r="T622" s="226"/>
      <c r="AT622" s="227" t="s">
        <v>145</v>
      </c>
      <c r="AU622" s="227" t="s">
        <v>79</v>
      </c>
      <c r="AV622" s="15" t="s">
        <v>139</v>
      </c>
      <c r="AW622" s="15" t="s">
        <v>31</v>
      </c>
      <c r="AX622" s="15" t="s">
        <v>77</v>
      </c>
      <c r="AY622" s="227" t="s">
        <v>128</v>
      </c>
    </row>
    <row r="623" spans="1:65" s="2" customFormat="1" ht="16.5" customHeight="1">
      <c r="A623" s="37"/>
      <c r="B623" s="38"/>
      <c r="C623" s="176" t="s">
        <v>535</v>
      </c>
      <c r="D623" s="176" t="s">
        <v>133</v>
      </c>
      <c r="E623" s="177" t="s">
        <v>536</v>
      </c>
      <c r="F623" s="178" t="s">
        <v>537</v>
      </c>
      <c r="G623" s="179" t="s">
        <v>178</v>
      </c>
      <c r="H623" s="180">
        <v>1</v>
      </c>
      <c r="I623" s="181"/>
      <c r="J623" s="182">
        <f>ROUND(I623*H623,2)</f>
        <v>0</v>
      </c>
      <c r="K623" s="178" t="s">
        <v>137</v>
      </c>
      <c r="L623" s="42"/>
      <c r="M623" s="183" t="s">
        <v>19</v>
      </c>
      <c r="N623" s="184" t="s">
        <v>40</v>
      </c>
      <c r="O623" s="67"/>
      <c r="P623" s="185">
        <f>O623*H623</f>
        <v>0</v>
      </c>
      <c r="Q623" s="185">
        <v>0</v>
      </c>
      <c r="R623" s="185">
        <f>Q623*H623</f>
        <v>0</v>
      </c>
      <c r="S623" s="185">
        <v>2.4E-2</v>
      </c>
      <c r="T623" s="186">
        <f>S623*H623</f>
        <v>2.4E-2</v>
      </c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R623" s="187" t="s">
        <v>207</v>
      </c>
      <c r="AT623" s="187" t="s">
        <v>133</v>
      </c>
      <c r="AU623" s="187" t="s">
        <v>79</v>
      </c>
      <c r="AY623" s="20" t="s">
        <v>128</v>
      </c>
      <c r="BE623" s="188">
        <f>IF(N623="základní",J623,0)</f>
        <v>0</v>
      </c>
      <c r="BF623" s="188">
        <f>IF(N623="snížená",J623,0)</f>
        <v>0</v>
      </c>
      <c r="BG623" s="188">
        <f>IF(N623="zákl. přenesená",J623,0)</f>
        <v>0</v>
      </c>
      <c r="BH623" s="188">
        <f>IF(N623="sníž. přenesená",J623,0)</f>
        <v>0</v>
      </c>
      <c r="BI623" s="188">
        <f>IF(N623="nulová",J623,0)</f>
        <v>0</v>
      </c>
      <c r="BJ623" s="20" t="s">
        <v>77</v>
      </c>
      <c r="BK623" s="188">
        <f>ROUND(I623*H623,2)</f>
        <v>0</v>
      </c>
      <c r="BL623" s="20" t="s">
        <v>207</v>
      </c>
      <c r="BM623" s="187" t="s">
        <v>538</v>
      </c>
    </row>
    <row r="624" spans="1:65" s="2" customFormat="1" ht="11.25">
      <c r="A624" s="37"/>
      <c r="B624" s="38"/>
      <c r="C624" s="39"/>
      <c r="D624" s="189" t="s">
        <v>141</v>
      </c>
      <c r="E624" s="39"/>
      <c r="F624" s="190" t="s">
        <v>539</v>
      </c>
      <c r="G624" s="39"/>
      <c r="H624" s="39"/>
      <c r="I624" s="191"/>
      <c r="J624" s="39"/>
      <c r="K624" s="39"/>
      <c r="L624" s="42"/>
      <c r="M624" s="192"/>
      <c r="N624" s="193"/>
      <c r="O624" s="67"/>
      <c r="P624" s="67"/>
      <c r="Q624" s="67"/>
      <c r="R624" s="67"/>
      <c r="S624" s="67"/>
      <c r="T624" s="68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T624" s="20" t="s">
        <v>141</v>
      </c>
      <c r="AU624" s="20" t="s">
        <v>79</v>
      </c>
    </row>
    <row r="625" spans="1:65" s="2" customFormat="1" ht="11.25">
      <c r="A625" s="37"/>
      <c r="B625" s="38"/>
      <c r="C625" s="39"/>
      <c r="D625" s="194" t="s">
        <v>143</v>
      </c>
      <c r="E625" s="39"/>
      <c r="F625" s="195" t="s">
        <v>540</v>
      </c>
      <c r="G625" s="39"/>
      <c r="H625" s="39"/>
      <c r="I625" s="191"/>
      <c r="J625" s="39"/>
      <c r="K625" s="39"/>
      <c r="L625" s="42"/>
      <c r="M625" s="192"/>
      <c r="N625" s="193"/>
      <c r="O625" s="67"/>
      <c r="P625" s="67"/>
      <c r="Q625" s="67"/>
      <c r="R625" s="67"/>
      <c r="S625" s="67"/>
      <c r="T625" s="68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T625" s="20" t="s">
        <v>143</v>
      </c>
      <c r="AU625" s="20" t="s">
        <v>79</v>
      </c>
    </row>
    <row r="626" spans="1:65" s="14" customFormat="1" ht="11.25">
      <c r="B626" s="206"/>
      <c r="C626" s="207"/>
      <c r="D626" s="189" t="s">
        <v>145</v>
      </c>
      <c r="E626" s="208" t="s">
        <v>19</v>
      </c>
      <c r="F626" s="209" t="s">
        <v>77</v>
      </c>
      <c r="G626" s="207"/>
      <c r="H626" s="210">
        <v>1</v>
      </c>
      <c r="I626" s="211"/>
      <c r="J626" s="207"/>
      <c r="K626" s="207"/>
      <c r="L626" s="212"/>
      <c r="M626" s="213"/>
      <c r="N626" s="214"/>
      <c r="O626" s="214"/>
      <c r="P626" s="214"/>
      <c r="Q626" s="214"/>
      <c r="R626" s="214"/>
      <c r="S626" s="214"/>
      <c r="T626" s="215"/>
      <c r="AT626" s="216" t="s">
        <v>145</v>
      </c>
      <c r="AU626" s="216" t="s">
        <v>79</v>
      </c>
      <c r="AV626" s="14" t="s">
        <v>79</v>
      </c>
      <c r="AW626" s="14" t="s">
        <v>31</v>
      </c>
      <c r="AX626" s="14" t="s">
        <v>69</v>
      </c>
      <c r="AY626" s="216" t="s">
        <v>128</v>
      </c>
    </row>
    <row r="627" spans="1:65" s="15" customFormat="1" ht="11.25">
      <c r="B627" s="217"/>
      <c r="C627" s="218"/>
      <c r="D627" s="189" t="s">
        <v>145</v>
      </c>
      <c r="E627" s="219" t="s">
        <v>19</v>
      </c>
      <c r="F627" s="220" t="s">
        <v>148</v>
      </c>
      <c r="G627" s="218"/>
      <c r="H627" s="221">
        <v>1</v>
      </c>
      <c r="I627" s="222"/>
      <c r="J627" s="218"/>
      <c r="K627" s="218"/>
      <c r="L627" s="223"/>
      <c r="M627" s="224"/>
      <c r="N627" s="225"/>
      <c r="O627" s="225"/>
      <c r="P627" s="225"/>
      <c r="Q627" s="225"/>
      <c r="R627" s="225"/>
      <c r="S627" s="225"/>
      <c r="T627" s="226"/>
      <c r="AT627" s="227" t="s">
        <v>145</v>
      </c>
      <c r="AU627" s="227" t="s">
        <v>79</v>
      </c>
      <c r="AV627" s="15" t="s">
        <v>139</v>
      </c>
      <c r="AW627" s="15" t="s">
        <v>31</v>
      </c>
      <c r="AX627" s="15" t="s">
        <v>77</v>
      </c>
      <c r="AY627" s="227" t="s">
        <v>128</v>
      </c>
    </row>
    <row r="628" spans="1:65" s="2" customFormat="1" ht="16.5" customHeight="1">
      <c r="A628" s="37"/>
      <c r="B628" s="38"/>
      <c r="C628" s="176" t="s">
        <v>541</v>
      </c>
      <c r="D628" s="176" t="s">
        <v>133</v>
      </c>
      <c r="E628" s="177" t="s">
        <v>542</v>
      </c>
      <c r="F628" s="178" t="s">
        <v>543</v>
      </c>
      <c r="G628" s="179" t="s">
        <v>418</v>
      </c>
      <c r="H628" s="180">
        <v>0.104</v>
      </c>
      <c r="I628" s="181"/>
      <c r="J628" s="182">
        <f>ROUND(I628*H628,2)</f>
        <v>0</v>
      </c>
      <c r="K628" s="178" t="s">
        <v>137</v>
      </c>
      <c r="L628" s="42"/>
      <c r="M628" s="183" t="s">
        <v>19</v>
      </c>
      <c r="N628" s="184" t="s">
        <v>40</v>
      </c>
      <c r="O628" s="67"/>
      <c r="P628" s="185">
        <f>O628*H628</f>
        <v>0</v>
      </c>
      <c r="Q628" s="185">
        <v>0</v>
      </c>
      <c r="R628" s="185">
        <f>Q628*H628</f>
        <v>0</v>
      </c>
      <c r="S628" s="185">
        <v>0</v>
      </c>
      <c r="T628" s="186">
        <f>S628*H628</f>
        <v>0</v>
      </c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R628" s="187" t="s">
        <v>207</v>
      </c>
      <c r="AT628" s="187" t="s">
        <v>133</v>
      </c>
      <c r="AU628" s="187" t="s">
        <v>79</v>
      </c>
      <c r="AY628" s="20" t="s">
        <v>128</v>
      </c>
      <c r="BE628" s="188">
        <f>IF(N628="základní",J628,0)</f>
        <v>0</v>
      </c>
      <c r="BF628" s="188">
        <f>IF(N628="snížená",J628,0)</f>
        <v>0</v>
      </c>
      <c r="BG628" s="188">
        <f>IF(N628="zákl. přenesená",J628,0)</f>
        <v>0</v>
      </c>
      <c r="BH628" s="188">
        <f>IF(N628="sníž. přenesená",J628,0)</f>
        <v>0</v>
      </c>
      <c r="BI628" s="188">
        <f>IF(N628="nulová",J628,0)</f>
        <v>0</v>
      </c>
      <c r="BJ628" s="20" t="s">
        <v>77</v>
      </c>
      <c r="BK628" s="188">
        <f>ROUND(I628*H628,2)</f>
        <v>0</v>
      </c>
      <c r="BL628" s="20" t="s">
        <v>207</v>
      </c>
      <c r="BM628" s="187" t="s">
        <v>544</v>
      </c>
    </row>
    <row r="629" spans="1:65" s="2" customFormat="1" ht="19.5">
      <c r="A629" s="37"/>
      <c r="B629" s="38"/>
      <c r="C629" s="39"/>
      <c r="D629" s="189" t="s">
        <v>141</v>
      </c>
      <c r="E629" s="39"/>
      <c r="F629" s="190" t="s">
        <v>545</v>
      </c>
      <c r="G629" s="39"/>
      <c r="H629" s="39"/>
      <c r="I629" s="191"/>
      <c r="J629" s="39"/>
      <c r="K629" s="39"/>
      <c r="L629" s="42"/>
      <c r="M629" s="192"/>
      <c r="N629" s="193"/>
      <c r="O629" s="67"/>
      <c r="P629" s="67"/>
      <c r="Q629" s="67"/>
      <c r="R629" s="67"/>
      <c r="S629" s="67"/>
      <c r="T629" s="68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T629" s="20" t="s">
        <v>141</v>
      </c>
      <c r="AU629" s="20" t="s">
        <v>79</v>
      </c>
    </row>
    <row r="630" spans="1:65" s="2" customFormat="1" ht="11.25">
      <c r="A630" s="37"/>
      <c r="B630" s="38"/>
      <c r="C630" s="39"/>
      <c r="D630" s="194" t="s">
        <v>143</v>
      </c>
      <c r="E630" s="39"/>
      <c r="F630" s="195" t="s">
        <v>546</v>
      </c>
      <c r="G630" s="39"/>
      <c r="H630" s="39"/>
      <c r="I630" s="191"/>
      <c r="J630" s="39"/>
      <c r="K630" s="39"/>
      <c r="L630" s="42"/>
      <c r="M630" s="192"/>
      <c r="N630" s="193"/>
      <c r="O630" s="67"/>
      <c r="P630" s="67"/>
      <c r="Q630" s="67"/>
      <c r="R630" s="67"/>
      <c r="S630" s="67"/>
      <c r="T630" s="68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T630" s="20" t="s">
        <v>143</v>
      </c>
      <c r="AU630" s="20" t="s">
        <v>79</v>
      </c>
    </row>
    <row r="631" spans="1:65" s="12" customFormat="1" ht="22.9" customHeight="1">
      <c r="B631" s="160"/>
      <c r="C631" s="161"/>
      <c r="D631" s="162" t="s">
        <v>68</v>
      </c>
      <c r="E631" s="174" t="s">
        <v>547</v>
      </c>
      <c r="F631" s="174" t="s">
        <v>548</v>
      </c>
      <c r="G631" s="161"/>
      <c r="H631" s="161"/>
      <c r="I631" s="164"/>
      <c r="J631" s="175">
        <f>BK631</f>
        <v>0</v>
      </c>
      <c r="K631" s="161"/>
      <c r="L631" s="166"/>
      <c r="M631" s="167"/>
      <c r="N631" s="168"/>
      <c r="O631" s="168"/>
      <c r="P631" s="169">
        <f>SUM(P632:P647)</f>
        <v>0</v>
      </c>
      <c r="Q631" s="168"/>
      <c r="R631" s="169">
        <f>SUM(R632:R647)</f>
        <v>2.6532000000000003E-2</v>
      </c>
      <c r="S631" s="168"/>
      <c r="T631" s="170">
        <f>SUM(T632:T647)</f>
        <v>0</v>
      </c>
      <c r="AR631" s="171" t="s">
        <v>79</v>
      </c>
      <c r="AT631" s="172" t="s">
        <v>68</v>
      </c>
      <c r="AU631" s="172" t="s">
        <v>77</v>
      </c>
      <c r="AY631" s="171" t="s">
        <v>128</v>
      </c>
      <c r="BK631" s="173">
        <f>SUM(BK632:BK647)</f>
        <v>0</v>
      </c>
    </row>
    <row r="632" spans="1:65" s="2" customFormat="1" ht="16.5" customHeight="1">
      <c r="A632" s="37"/>
      <c r="B632" s="38"/>
      <c r="C632" s="176" t="s">
        <v>549</v>
      </c>
      <c r="D632" s="176" t="s">
        <v>133</v>
      </c>
      <c r="E632" s="177" t="s">
        <v>550</v>
      </c>
      <c r="F632" s="178" t="s">
        <v>551</v>
      </c>
      <c r="G632" s="179" t="s">
        <v>136</v>
      </c>
      <c r="H632" s="180">
        <v>2.64</v>
      </c>
      <c r="I632" s="181"/>
      <c r="J632" s="182">
        <f>ROUND(I632*H632,2)</f>
        <v>0</v>
      </c>
      <c r="K632" s="178" t="s">
        <v>137</v>
      </c>
      <c r="L632" s="42"/>
      <c r="M632" s="183" t="s">
        <v>19</v>
      </c>
      <c r="N632" s="184" t="s">
        <v>40</v>
      </c>
      <c r="O632" s="67"/>
      <c r="P632" s="185">
        <f>O632*H632</f>
        <v>0</v>
      </c>
      <c r="Q632" s="185">
        <v>5.0000000000000002E-5</v>
      </c>
      <c r="R632" s="185">
        <f>Q632*H632</f>
        <v>1.3200000000000001E-4</v>
      </c>
      <c r="S632" s="185">
        <v>0</v>
      </c>
      <c r="T632" s="186">
        <f>S632*H632</f>
        <v>0</v>
      </c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R632" s="187" t="s">
        <v>207</v>
      </c>
      <c r="AT632" s="187" t="s">
        <v>133</v>
      </c>
      <c r="AU632" s="187" t="s">
        <v>79</v>
      </c>
      <c r="AY632" s="20" t="s">
        <v>128</v>
      </c>
      <c r="BE632" s="188">
        <f>IF(N632="základní",J632,0)</f>
        <v>0</v>
      </c>
      <c r="BF632" s="188">
        <f>IF(N632="snížená",J632,0)</f>
        <v>0</v>
      </c>
      <c r="BG632" s="188">
        <f>IF(N632="zákl. přenesená",J632,0)</f>
        <v>0</v>
      </c>
      <c r="BH632" s="188">
        <f>IF(N632="sníž. přenesená",J632,0)</f>
        <v>0</v>
      </c>
      <c r="BI632" s="188">
        <f>IF(N632="nulová",J632,0)</f>
        <v>0</v>
      </c>
      <c r="BJ632" s="20" t="s">
        <v>77</v>
      </c>
      <c r="BK632" s="188">
        <f>ROUND(I632*H632,2)</f>
        <v>0</v>
      </c>
      <c r="BL632" s="20" t="s">
        <v>207</v>
      </c>
      <c r="BM632" s="187" t="s">
        <v>552</v>
      </c>
    </row>
    <row r="633" spans="1:65" s="2" customFormat="1" ht="11.25">
      <c r="A633" s="37"/>
      <c r="B633" s="38"/>
      <c r="C633" s="39"/>
      <c r="D633" s="189" t="s">
        <v>141</v>
      </c>
      <c r="E633" s="39"/>
      <c r="F633" s="190" t="s">
        <v>553</v>
      </c>
      <c r="G633" s="39"/>
      <c r="H633" s="39"/>
      <c r="I633" s="191"/>
      <c r="J633" s="39"/>
      <c r="K633" s="39"/>
      <c r="L633" s="42"/>
      <c r="M633" s="192"/>
      <c r="N633" s="193"/>
      <c r="O633" s="67"/>
      <c r="P633" s="67"/>
      <c r="Q633" s="67"/>
      <c r="R633" s="67"/>
      <c r="S633" s="67"/>
      <c r="T633" s="68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T633" s="20" t="s">
        <v>141</v>
      </c>
      <c r="AU633" s="20" t="s">
        <v>79</v>
      </c>
    </row>
    <row r="634" spans="1:65" s="2" customFormat="1" ht="11.25">
      <c r="A634" s="37"/>
      <c r="B634" s="38"/>
      <c r="C634" s="39"/>
      <c r="D634" s="194" t="s">
        <v>143</v>
      </c>
      <c r="E634" s="39"/>
      <c r="F634" s="195" t="s">
        <v>554</v>
      </c>
      <c r="G634" s="39"/>
      <c r="H634" s="39"/>
      <c r="I634" s="191"/>
      <c r="J634" s="39"/>
      <c r="K634" s="39"/>
      <c r="L634" s="42"/>
      <c r="M634" s="192"/>
      <c r="N634" s="193"/>
      <c r="O634" s="67"/>
      <c r="P634" s="67"/>
      <c r="Q634" s="67"/>
      <c r="R634" s="67"/>
      <c r="S634" s="67"/>
      <c r="T634" s="68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T634" s="20" t="s">
        <v>143</v>
      </c>
      <c r="AU634" s="20" t="s">
        <v>79</v>
      </c>
    </row>
    <row r="635" spans="1:65" s="13" customFormat="1" ht="11.25">
      <c r="B635" s="196"/>
      <c r="C635" s="197"/>
      <c r="D635" s="189" t="s">
        <v>145</v>
      </c>
      <c r="E635" s="198" t="s">
        <v>19</v>
      </c>
      <c r="F635" s="199" t="s">
        <v>482</v>
      </c>
      <c r="G635" s="197"/>
      <c r="H635" s="198" t="s">
        <v>19</v>
      </c>
      <c r="I635" s="200"/>
      <c r="J635" s="197"/>
      <c r="K635" s="197"/>
      <c r="L635" s="201"/>
      <c r="M635" s="202"/>
      <c r="N635" s="203"/>
      <c r="O635" s="203"/>
      <c r="P635" s="203"/>
      <c r="Q635" s="203"/>
      <c r="R635" s="203"/>
      <c r="S635" s="203"/>
      <c r="T635" s="204"/>
      <c r="AT635" s="205" t="s">
        <v>145</v>
      </c>
      <c r="AU635" s="205" t="s">
        <v>79</v>
      </c>
      <c r="AV635" s="13" t="s">
        <v>77</v>
      </c>
      <c r="AW635" s="13" t="s">
        <v>31</v>
      </c>
      <c r="AX635" s="13" t="s">
        <v>69</v>
      </c>
      <c r="AY635" s="205" t="s">
        <v>128</v>
      </c>
    </row>
    <row r="636" spans="1:65" s="14" customFormat="1" ht="11.25">
      <c r="B636" s="206"/>
      <c r="C636" s="207"/>
      <c r="D636" s="189" t="s">
        <v>145</v>
      </c>
      <c r="E636" s="208" t="s">
        <v>19</v>
      </c>
      <c r="F636" s="209" t="s">
        <v>228</v>
      </c>
      <c r="G636" s="207"/>
      <c r="H636" s="210">
        <v>2.4</v>
      </c>
      <c r="I636" s="211"/>
      <c r="J636" s="207"/>
      <c r="K636" s="207"/>
      <c r="L636" s="212"/>
      <c r="M636" s="213"/>
      <c r="N636" s="214"/>
      <c r="O636" s="214"/>
      <c r="P636" s="214"/>
      <c r="Q636" s="214"/>
      <c r="R636" s="214"/>
      <c r="S636" s="214"/>
      <c r="T636" s="215"/>
      <c r="AT636" s="216" t="s">
        <v>145</v>
      </c>
      <c r="AU636" s="216" t="s">
        <v>79</v>
      </c>
      <c r="AV636" s="14" t="s">
        <v>79</v>
      </c>
      <c r="AW636" s="14" t="s">
        <v>31</v>
      </c>
      <c r="AX636" s="14" t="s">
        <v>69</v>
      </c>
      <c r="AY636" s="216" t="s">
        <v>128</v>
      </c>
    </row>
    <row r="637" spans="1:65" s="15" customFormat="1" ht="11.25">
      <c r="B637" s="217"/>
      <c r="C637" s="218"/>
      <c r="D637" s="189" t="s">
        <v>145</v>
      </c>
      <c r="E637" s="219" t="s">
        <v>19</v>
      </c>
      <c r="F637" s="220" t="s">
        <v>148</v>
      </c>
      <c r="G637" s="218"/>
      <c r="H637" s="221">
        <v>2.4</v>
      </c>
      <c r="I637" s="222"/>
      <c r="J637" s="218"/>
      <c r="K637" s="218"/>
      <c r="L637" s="223"/>
      <c r="M637" s="224"/>
      <c r="N637" s="225"/>
      <c r="O637" s="225"/>
      <c r="P637" s="225"/>
      <c r="Q637" s="225"/>
      <c r="R637" s="225"/>
      <c r="S637" s="225"/>
      <c r="T637" s="226"/>
      <c r="AT637" s="227" t="s">
        <v>145</v>
      </c>
      <c r="AU637" s="227" t="s">
        <v>79</v>
      </c>
      <c r="AV637" s="15" t="s">
        <v>139</v>
      </c>
      <c r="AW637" s="15" t="s">
        <v>31</v>
      </c>
      <c r="AX637" s="15" t="s">
        <v>77</v>
      </c>
      <c r="AY637" s="227" t="s">
        <v>128</v>
      </c>
    </row>
    <row r="638" spans="1:65" s="14" customFormat="1" ht="11.25">
      <c r="B638" s="206"/>
      <c r="C638" s="207"/>
      <c r="D638" s="189" t="s">
        <v>145</v>
      </c>
      <c r="E638" s="207"/>
      <c r="F638" s="209" t="s">
        <v>555</v>
      </c>
      <c r="G638" s="207"/>
      <c r="H638" s="210">
        <v>2.64</v>
      </c>
      <c r="I638" s="211"/>
      <c r="J638" s="207"/>
      <c r="K638" s="207"/>
      <c r="L638" s="212"/>
      <c r="M638" s="213"/>
      <c r="N638" s="214"/>
      <c r="O638" s="214"/>
      <c r="P638" s="214"/>
      <c r="Q638" s="214"/>
      <c r="R638" s="214"/>
      <c r="S638" s="214"/>
      <c r="T638" s="215"/>
      <c r="AT638" s="216" t="s">
        <v>145</v>
      </c>
      <c r="AU638" s="216" t="s">
        <v>79</v>
      </c>
      <c r="AV638" s="14" t="s">
        <v>79</v>
      </c>
      <c r="AW638" s="14" t="s">
        <v>4</v>
      </c>
      <c r="AX638" s="14" t="s">
        <v>77</v>
      </c>
      <c r="AY638" s="216" t="s">
        <v>128</v>
      </c>
    </row>
    <row r="639" spans="1:65" s="2" customFormat="1" ht="16.5" customHeight="1">
      <c r="A639" s="37"/>
      <c r="B639" s="38"/>
      <c r="C639" s="239" t="s">
        <v>556</v>
      </c>
      <c r="D639" s="239" t="s">
        <v>484</v>
      </c>
      <c r="E639" s="240" t="s">
        <v>557</v>
      </c>
      <c r="F639" s="241" t="s">
        <v>558</v>
      </c>
      <c r="G639" s="242" t="s">
        <v>136</v>
      </c>
      <c r="H639" s="243">
        <v>2.64</v>
      </c>
      <c r="I639" s="244"/>
      <c r="J639" s="245">
        <f>ROUND(I639*H639,2)</f>
        <v>0</v>
      </c>
      <c r="K639" s="241" t="s">
        <v>137</v>
      </c>
      <c r="L639" s="246"/>
      <c r="M639" s="247" t="s">
        <v>19</v>
      </c>
      <c r="N639" s="248" t="s">
        <v>40</v>
      </c>
      <c r="O639" s="67"/>
      <c r="P639" s="185">
        <f>O639*H639</f>
        <v>0</v>
      </c>
      <c r="Q639" s="185">
        <v>0.01</v>
      </c>
      <c r="R639" s="185">
        <f>Q639*H639</f>
        <v>2.6400000000000003E-2</v>
      </c>
      <c r="S639" s="185">
        <v>0</v>
      </c>
      <c r="T639" s="186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187" t="s">
        <v>369</v>
      </c>
      <c r="AT639" s="187" t="s">
        <v>484</v>
      </c>
      <c r="AU639" s="187" t="s">
        <v>79</v>
      </c>
      <c r="AY639" s="20" t="s">
        <v>128</v>
      </c>
      <c r="BE639" s="188">
        <f>IF(N639="základní",J639,0)</f>
        <v>0</v>
      </c>
      <c r="BF639" s="188">
        <f>IF(N639="snížená",J639,0)</f>
        <v>0</v>
      </c>
      <c r="BG639" s="188">
        <f>IF(N639="zákl. přenesená",J639,0)</f>
        <v>0</v>
      </c>
      <c r="BH639" s="188">
        <f>IF(N639="sníž. přenesená",J639,0)</f>
        <v>0</v>
      </c>
      <c r="BI639" s="188">
        <f>IF(N639="nulová",J639,0)</f>
        <v>0</v>
      </c>
      <c r="BJ639" s="20" t="s">
        <v>77</v>
      </c>
      <c r="BK639" s="188">
        <f>ROUND(I639*H639,2)</f>
        <v>0</v>
      </c>
      <c r="BL639" s="20" t="s">
        <v>207</v>
      </c>
      <c r="BM639" s="187" t="s">
        <v>559</v>
      </c>
    </row>
    <row r="640" spans="1:65" s="2" customFormat="1" ht="11.25">
      <c r="A640" s="37"/>
      <c r="B640" s="38"/>
      <c r="C640" s="39"/>
      <c r="D640" s="189" t="s">
        <v>141</v>
      </c>
      <c r="E640" s="39"/>
      <c r="F640" s="190" t="s">
        <v>558</v>
      </c>
      <c r="G640" s="39"/>
      <c r="H640" s="39"/>
      <c r="I640" s="191"/>
      <c r="J640" s="39"/>
      <c r="K640" s="39"/>
      <c r="L640" s="42"/>
      <c r="M640" s="192"/>
      <c r="N640" s="193"/>
      <c r="O640" s="67"/>
      <c r="P640" s="67"/>
      <c r="Q640" s="67"/>
      <c r="R640" s="67"/>
      <c r="S640" s="67"/>
      <c r="T640" s="68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T640" s="20" t="s">
        <v>141</v>
      </c>
      <c r="AU640" s="20" t="s">
        <v>79</v>
      </c>
    </row>
    <row r="641" spans="1:65" s="13" customFormat="1" ht="11.25">
      <c r="B641" s="196"/>
      <c r="C641" s="197"/>
      <c r="D641" s="189" t="s">
        <v>145</v>
      </c>
      <c r="E641" s="198" t="s">
        <v>19</v>
      </c>
      <c r="F641" s="199" t="s">
        <v>482</v>
      </c>
      <c r="G641" s="197"/>
      <c r="H641" s="198" t="s">
        <v>19</v>
      </c>
      <c r="I641" s="200"/>
      <c r="J641" s="197"/>
      <c r="K641" s="197"/>
      <c r="L641" s="201"/>
      <c r="M641" s="202"/>
      <c r="N641" s="203"/>
      <c r="O641" s="203"/>
      <c r="P641" s="203"/>
      <c r="Q641" s="203"/>
      <c r="R641" s="203"/>
      <c r="S641" s="203"/>
      <c r="T641" s="204"/>
      <c r="AT641" s="205" t="s">
        <v>145</v>
      </c>
      <c r="AU641" s="205" t="s">
        <v>79</v>
      </c>
      <c r="AV641" s="13" t="s">
        <v>77</v>
      </c>
      <c r="AW641" s="13" t="s">
        <v>31</v>
      </c>
      <c r="AX641" s="13" t="s">
        <v>69</v>
      </c>
      <c r="AY641" s="205" t="s">
        <v>128</v>
      </c>
    </row>
    <row r="642" spans="1:65" s="14" customFormat="1" ht="11.25">
      <c r="B642" s="206"/>
      <c r="C642" s="207"/>
      <c r="D642" s="189" t="s">
        <v>145</v>
      </c>
      <c r="E642" s="208" t="s">
        <v>19</v>
      </c>
      <c r="F642" s="209" t="s">
        <v>228</v>
      </c>
      <c r="G642" s="207"/>
      <c r="H642" s="210">
        <v>2.4</v>
      </c>
      <c r="I642" s="211"/>
      <c r="J642" s="207"/>
      <c r="K642" s="207"/>
      <c r="L642" s="212"/>
      <c r="M642" s="213"/>
      <c r="N642" s="214"/>
      <c r="O642" s="214"/>
      <c r="P642" s="214"/>
      <c r="Q642" s="214"/>
      <c r="R642" s="214"/>
      <c r="S642" s="214"/>
      <c r="T642" s="215"/>
      <c r="AT642" s="216" t="s">
        <v>145</v>
      </c>
      <c r="AU642" s="216" t="s">
        <v>79</v>
      </c>
      <c r="AV642" s="14" t="s">
        <v>79</v>
      </c>
      <c r="AW642" s="14" t="s">
        <v>31</v>
      </c>
      <c r="AX642" s="14" t="s">
        <v>69</v>
      </c>
      <c r="AY642" s="216" t="s">
        <v>128</v>
      </c>
    </row>
    <row r="643" spans="1:65" s="15" customFormat="1" ht="11.25">
      <c r="B643" s="217"/>
      <c r="C643" s="218"/>
      <c r="D643" s="189" t="s">
        <v>145</v>
      </c>
      <c r="E643" s="219" t="s">
        <v>19</v>
      </c>
      <c r="F643" s="220" t="s">
        <v>148</v>
      </c>
      <c r="G643" s="218"/>
      <c r="H643" s="221">
        <v>2.4</v>
      </c>
      <c r="I643" s="222"/>
      <c r="J643" s="218"/>
      <c r="K643" s="218"/>
      <c r="L643" s="223"/>
      <c r="M643" s="224"/>
      <c r="N643" s="225"/>
      <c r="O643" s="225"/>
      <c r="P643" s="225"/>
      <c r="Q643" s="225"/>
      <c r="R643" s="225"/>
      <c r="S643" s="225"/>
      <c r="T643" s="226"/>
      <c r="AT643" s="227" t="s">
        <v>145</v>
      </c>
      <c r="AU643" s="227" t="s">
        <v>79</v>
      </c>
      <c r="AV643" s="15" t="s">
        <v>139</v>
      </c>
      <c r="AW643" s="15" t="s">
        <v>31</v>
      </c>
      <c r="AX643" s="15" t="s">
        <v>77</v>
      </c>
      <c r="AY643" s="227" t="s">
        <v>128</v>
      </c>
    </row>
    <row r="644" spans="1:65" s="14" customFormat="1" ht="11.25">
      <c r="B644" s="206"/>
      <c r="C644" s="207"/>
      <c r="D644" s="189" t="s">
        <v>145</v>
      </c>
      <c r="E644" s="207"/>
      <c r="F644" s="209" t="s">
        <v>555</v>
      </c>
      <c r="G644" s="207"/>
      <c r="H644" s="210">
        <v>2.64</v>
      </c>
      <c r="I644" s="211"/>
      <c r="J644" s="207"/>
      <c r="K644" s="207"/>
      <c r="L644" s="212"/>
      <c r="M644" s="213"/>
      <c r="N644" s="214"/>
      <c r="O644" s="214"/>
      <c r="P644" s="214"/>
      <c r="Q644" s="214"/>
      <c r="R644" s="214"/>
      <c r="S644" s="214"/>
      <c r="T644" s="215"/>
      <c r="AT644" s="216" t="s">
        <v>145</v>
      </c>
      <c r="AU644" s="216" t="s">
        <v>79</v>
      </c>
      <c r="AV644" s="14" t="s">
        <v>79</v>
      </c>
      <c r="AW644" s="14" t="s">
        <v>4</v>
      </c>
      <c r="AX644" s="14" t="s">
        <v>77</v>
      </c>
      <c r="AY644" s="216" t="s">
        <v>128</v>
      </c>
    </row>
    <row r="645" spans="1:65" s="2" customFormat="1" ht="16.5" customHeight="1">
      <c r="A645" s="37"/>
      <c r="B645" s="38"/>
      <c r="C645" s="176" t="s">
        <v>560</v>
      </c>
      <c r="D645" s="176" t="s">
        <v>133</v>
      </c>
      <c r="E645" s="177" t="s">
        <v>561</v>
      </c>
      <c r="F645" s="178" t="s">
        <v>562</v>
      </c>
      <c r="G645" s="179" t="s">
        <v>418</v>
      </c>
      <c r="H645" s="180">
        <v>2.7E-2</v>
      </c>
      <c r="I645" s="181"/>
      <c r="J645" s="182">
        <f>ROUND(I645*H645,2)</f>
        <v>0</v>
      </c>
      <c r="K645" s="178" t="s">
        <v>137</v>
      </c>
      <c r="L645" s="42"/>
      <c r="M645" s="183" t="s">
        <v>19</v>
      </c>
      <c r="N645" s="184" t="s">
        <v>40</v>
      </c>
      <c r="O645" s="67"/>
      <c r="P645" s="185">
        <f>O645*H645</f>
        <v>0</v>
      </c>
      <c r="Q645" s="185">
        <v>0</v>
      </c>
      <c r="R645" s="185">
        <f>Q645*H645</f>
        <v>0</v>
      </c>
      <c r="S645" s="185">
        <v>0</v>
      </c>
      <c r="T645" s="186">
        <f>S645*H645</f>
        <v>0</v>
      </c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R645" s="187" t="s">
        <v>207</v>
      </c>
      <c r="AT645" s="187" t="s">
        <v>133</v>
      </c>
      <c r="AU645" s="187" t="s">
        <v>79</v>
      </c>
      <c r="AY645" s="20" t="s">
        <v>128</v>
      </c>
      <c r="BE645" s="188">
        <f>IF(N645="základní",J645,0)</f>
        <v>0</v>
      </c>
      <c r="BF645" s="188">
        <f>IF(N645="snížená",J645,0)</f>
        <v>0</v>
      </c>
      <c r="BG645" s="188">
        <f>IF(N645="zákl. přenesená",J645,0)</f>
        <v>0</v>
      </c>
      <c r="BH645" s="188">
        <f>IF(N645="sníž. přenesená",J645,0)</f>
        <v>0</v>
      </c>
      <c r="BI645" s="188">
        <f>IF(N645="nulová",J645,0)</f>
        <v>0</v>
      </c>
      <c r="BJ645" s="20" t="s">
        <v>77</v>
      </c>
      <c r="BK645" s="188">
        <f>ROUND(I645*H645,2)</f>
        <v>0</v>
      </c>
      <c r="BL645" s="20" t="s">
        <v>207</v>
      </c>
      <c r="BM645" s="187" t="s">
        <v>563</v>
      </c>
    </row>
    <row r="646" spans="1:65" s="2" customFormat="1" ht="19.5">
      <c r="A646" s="37"/>
      <c r="B646" s="38"/>
      <c r="C646" s="39"/>
      <c r="D646" s="189" t="s">
        <v>141</v>
      </c>
      <c r="E646" s="39"/>
      <c r="F646" s="190" t="s">
        <v>564</v>
      </c>
      <c r="G646" s="39"/>
      <c r="H646" s="39"/>
      <c r="I646" s="191"/>
      <c r="J646" s="39"/>
      <c r="K646" s="39"/>
      <c r="L646" s="42"/>
      <c r="M646" s="192"/>
      <c r="N646" s="193"/>
      <c r="O646" s="67"/>
      <c r="P646" s="67"/>
      <c r="Q646" s="67"/>
      <c r="R646" s="67"/>
      <c r="S646" s="67"/>
      <c r="T646" s="68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T646" s="20" t="s">
        <v>141</v>
      </c>
      <c r="AU646" s="20" t="s">
        <v>79</v>
      </c>
    </row>
    <row r="647" spans="1:65" s="2" customFormat="1" ht="11.25">
      <c r="A647" s="37"/>
      <c r="B647" s="38"/>
      <c r="C647" s="39"/>
      <c r="D647" s="194" t="s">
        <v>143</v>
      </c>
      <c r="E647" s="39"/>
      <c r="F647" s="195" t="s">
        <v>565</v>
      </c>
      <c r="G647" s="39"/>
      <c r="H647" s="39"/>
      <c r="I647" s="191"/>
      <c r="J647" s="39"/>
      <c r="K647" s="39"/>
      <c r="L647" s="42"/>
      <c r="M647" s="192"/>
      <c r="N647" s="193"/>
      <c r="O647" s="67"/>
      <c r="P647" s="67"/>
      <c r="Q647" s="67"/>
      <c r="R647" s="67"/>
      <c r="S647" s="67"/>
      <c r="T647" s="68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T647" s="20" t="s">
        <v>143</v>
      </c>
      <c r="AU647" s="20" t="s">
        <v>79</v>
      </c>
    </row>
    <row r="648" spans="1:65" s="12" customFormat="1" ht="22.9" customHeight="1">
      <c r="B648" s="160"/>
      <c r="C648" s="161"/>
      <c r="D648" s="162" t="s">
        <v>68</v>
      </c>
      <c r="E648" s="174" t="s">
        <v>566</v>
      </c>
      <c r="F648" s="174" t="s">
        <v>567</v>
      </c>
      <c r="G648" s="161"/>
      <c r="H648" s="161"/>
      <c r="I648" s="164"/>
      <c r="J648" s="175">
        <f>BK648</f>
        <v>0</v>
      </c>
      <c r="K648" s="161"/>
      <c r="L648" s="166"/>
      <c r="M648" s="167"/>
      <c r="N648" s="168"/>
      <c r="O648" s="168"/>
      <c r="P648" s="169">
        <f>SUM(P649:P660)</f>
        <v>0</v>
      </c>
      <c r="Q648" s="168"/>
      <c r="R648" s="169">
        <f>SUM(R649:R660)</f>
        <v>1.3968599999999999E-2</v>
      </c>
      <c r="S648" s="168"/>
      <c r="T648" s="170">
        <f>SUM(T649:T660)</f>
        <v>0</v>
      </c>
      <c r="AR648" s="171" t="s">
        <v>79</v>
      </c>
      <c r="AT648" s="172" t="s">
        <v>68</v>
      </c>
      <c r="AU648" s="172" t="s">
        <v>77</v>
      </c>
      <c r="AY648" s="171" t="s">
        <v>128</v>
      </c>
      <c r="BK648" s="173">
        <f>SUM(BK649:BK660)</f>
        <v>0</v>
      </c>
    </row>
    <row r="649" spans="1:65" s="2" customFormat="1" ht="16.5" customHeight="1">
      <c r="A649" s="37"/>
      <c r="B649" s="38"/>
      <c r="C649" s="176" t="s">
        <v>131</v>
      </c>
      <c r="D649" s="176" t="s">
        <v>133</v>
      </c>
      <c r="E649" s="177" t="s">
        <v>568</v>
      </c>
      <c r="F649" s="178" t="s">
        <v>569</v>
      </c>
      <c r="G649" s="179" t="s">
        <v>456</v>
      </c>
      <c r="H649" s="180">
        <v>3</v>
      </c>
      <c r="I649" s="181"/>
      <c r="J649" s="182">
        <f>ROUND(I649*H649,2)</f>
        <v>0</v>
      </c>
      <c r="K649" s="178" t="s">
        <v>137</v>
      </c>
      <c r="L649" s="42"/>
      <c r="M649" s="183" t="s">
        <v>19</v>
      </c>
      <c r="N649" s="184" t="s">
        <v>40</v>
      </c>
      <c r="O649" s="67"/>
      <c r="P649" s="185">
        <f>O649*H649</f>
        <v>0</v>
      </c>
      <c r="Q649" s="185">
        <v>9.7999999999999997E-4</v>
      </c>
      <c r="R649" s="185">
        <f>Q649*H649</f>
        <v>2.9399999999999999E-3</v>
      </c>
      <c r="S649" s="185">
        <v>0</v>
      </c>
      <c r="T649" s="186">
        <f>S649*H649</f>
        <v>0</v>
      </c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R649" s="187" t="s">
        <v>207</v>
      </c>
      <c r="AT649" s="187" t="s">
        <v>133</v>
      </c>
      <c r="AU649" s="187" t="s">
        <v>79</v>
      </c>
      <c r="AY649" s="20" t="s">
        <v>128</v>
      </c>
      <c r="BE649" s="188">
        <f>IF(N649="základní",J649,0)</f>
        <v>0</v>
      </c>
      <c r="BF649" s="188">
        <f>IF(N649="snížená",J649,0)</f>
        <v>0</v>
      </c>
      <c r="BG649" s="188">
        <f>IF(N649="zákl. přenesená",J649,0)</f>
        <v>0</v>
      </c>
      <c r="BH649" s="188">
        <f>IF(N649="sníž. přenesená",J649,0)</f>
        <v>0</v>
      </c>
      <c r="BI649" s="188">
        <f>IF(N649="nulová",J649,0)</f>
        <v>0</v>
      </c>
      <c r="BJ649" s="20" t="s">
        <v>77</v>
      </c>
      <c r="BK649" s="188">
        <f>ROUND(I649*H649,2)</f>
        <v>0</v>
      </c>
      <c r="BL649" s="20" t="s">
        <v>207</v>
      </c>
      <c r="BM649" s="187" t="s">
        <v>570</v>
      </c>
    </row>
    <row r="650" spans="1:65" s="2" customFormat="1" ht="11.25">
      <c r="A650" s="37"/>
      <c r="B650" s="38"/>
      <c r="C650" s="39"/>
      <c r="D650" s="189" t="s">
        <v>141</v>
      </c>
      <c r="E650" s="39"/>
      <c r="F650" s="190" t="s">
        <v>571</v>
      </c>
      <c r="G650" s="39"/>
      <c r="H650" s="39"/>
      <c r="I650" s="191"/>
      <c r="J650" s="39"/>
      <c r="K650" s="39"/>
      <c r="L650" s="42"/>
      <c r="M650" s="192"/>
      <c r="N650" s="193"/>
      <c r="O650" s="67"/>
      <c r="P650" s="67"/>
      <c r="Q650" s="67"/>
      <c r="R650" s="67"/>
      <c r="S650" s="67"/>
      <c r="T650" s="68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T650" s="20" t="s">
        <v>141</v>
      </c>
      <c r="AU650" s="20" t="s">
        <v>79</v>
      </c>
    </row>
    <row r="651" spans="1:65" s="2" customFormat="1" ht="11.25">
      <c r="A651" s="37"/>
      <c r="B651" s="38"/>
      <c r="C651" s="39"/>
      <c r="D651" s="194" t="s">
        <v>143</v>
      </c>
      <c r="E651" s="39"/>
      <c r="F651" s="195" t="s">
        <v>572</v>
      </c>
      <c r="G651" s="39"/>
      <c r="H651" s="39"/>
      <c r="I651" s="191"/>
      <c r="J651" s="39"/>
      <c r="K651" s="39"/>
      <c r="L651" s="42"/>
      <c r="M651" s="192"/>
      <c r="N651" s="193"/>
      <c r="O651" s="67"/>
      <c r="P651" s="67"/>
      <c r="Q651" s="67"/>
      <c r="R651" s="67"/>
      <c r="S651" s="67"/>
      <c r="T651" s="68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T651" s="20" t="s">
        <v>143</v>
      </c>
      <c r="AU651" s="20" t="s">
        <v>79</v>
      </c>
    </row>
    <row r="652" spans="1:65" s="13" customFormat="1" ht="11.25">
      <c r="B652" s="196"/>
      <c r="C652" s="197"/>
      <c r="D652" s="189" t="s">
        <v>145</v>
      </c>
      <c r="E652" s="198" t="s">
        <v>19</v>
      </c>
      <c r="F652" s="199" t="s">
        <v>482</v>
      </c>
      <c r="G652" s="197"/>
      <c r="H652" s="198" t="s">
        <v>19</v>
      </c>
      <c r="I652" s="200"/>
      <c r="J652" s="197"/>
      <c r="K652" s="197"/>
      <c r="L652" s="201"/>
      <c r="M652" s="202"/>
      <c r="N652" s="203"/>
      <c r="O652" s="203"/>
      <c r="P652" s="203"/>
      <c r="Q652" s="203"/>
      <c r="R652" s="203"/>
      <c r="S652" s="203"/>
      <c r="T652" s="204"/>
      <c r="AT652" s="205" t="s">
        <v>145</v>
      </c>
      <c r="AU652" s="205" t="s">
        <v>79</v>
      </c>
      <c r="AV652" s="13" t="s">
        <v>77</v>
      </c>
      <c r="AW652" s="13" t="s">
        <v>31</v>
      </c>
      <c r="AX652" s="13" t="s">
        <v>69</v>
      </c>
      <c r="AY652" s="205" t="s">
        <v>128</v>
      </c>
    </row>
    <row r="653" spans="1:65" s="14" customFormat="1" ht="11.25">
      <c r="B653" s="206"/>
      <c r="C653" s="207"/>
      <c r="D653" s="189" t="s">
        <v>145</v>
      </c>
      <c r="E653" s="208" t="s">
        <v>19</v>
      </c>
      <c r="F653" s="209" t="s">
        <v>460</v>
      </c>
      <c r="G653" s="207"/>
      <c r="H653" s="210">
        <v>3</v>
      </c>
      <c r="I653" s="211"/>
      <c r="J653" s="207"/>
      <c r="K653" s="207"/>
      <c r="L653" s="212"/>
      <c r="M653" s="213"/>
      <c r="N653" s="214"/>
      <c r="O653" s="214"/>
      <c r="P653" s="214"/>
      <c r="Q653" s="214"/>
      <c r="R653" s="214"/>
      <c r="S653" s="214"/>
      <c r="T653" s="215"/>
      <c r="AT653" s="216" t="s">
        <v>145</v>
      </c>
      <c r="AU653" s="216" t="s">
        <v>79</v>
      </c>
      <c r="AV653" s="14" t="s">
        <v>79</v>
      </c>
      <c r="AW653" s="14" t="s">
        <v>31</v>
      </c>
      <c r="AX653" s="14" t="s">
        <v>69</v>
      </c>
      <c r="AY653" s="216" t="s">
        <v>128</v>
      </c>
    </row>
    <row r="654" spans="1:65" s="15" customFormat="1" ht="11.25">
      <c r="B654" s="217"/>
      <c r="C654" s="218"/>
      <c r="D654" s="189" t="s">
        <v>145</v>
      </c>
      <c r="E654" s="219" t="s">
        <v>19</v>
      </c>
      <c r="F654" s="220" t="s">
        <v>148</v>
      </c>
      <c r="G654" s="218"/>
      <c r="H654" s="221">
        <v>3</v>
      </c>
      <c r="I654" s="222"/>
      <c r="J654" s="218"/>
      <c r="K654" s="218"/>
      <c r="L654" s="223"/>
      <c r="M654" s="224"/>
      <c r="N654" s="225"/>
      <c r="O654" s="225"/>
      <c r="P654" s="225"/>
      <c r="Q654" s="225"/>
      <c r="R654" s="225"/>
      <c r="S654" s="225"/>
      <c r="T654" s="226"/>
      <c r="AT654" s="227" t="s">
        <v>145</v>
      </c>
      <c r="AU654" s="227" t="s">
        <v>79</v>
      </c>
      <c r="AV654" s="15" t="s">
        <v>139</v>
      </c>
      <c r="AW654" s="15" t="s">
        <v>31</v>
      </c>
      <c r="AX654" s="15" t="s">
        <v>77</v>
      </c>
      <c r="AY654" s="227" t="s">
        <v>128</v>
      </c>
    </row>
    <row r="655" spans="1:65" s="2" customFormat="1" ht="16.5" customHeight="1">
      <c r="A655" s="37"/>
      <c r="B655" s="38"/>
      <c r="C655" s="239" t="s">
        <v>173</v>
      </c>
      <c r="D655" s="239" t="s">
        <v>484</v>
      </c>
      <c r="E655" s="240" t="s">
        <v>573</v>
      </c>
      <c r="F655" s="241" t="s">
        <v>574</v>
      </c>
      <c r="G655" s="242" t="s">
        <v>136</v>
      </c>
      <c r="H655" s="243">
        <v>0.66</v>
      </c>
      <c r="I655" s="244"/>
      <c r="J655" s="245">
        <f>ROUND(I655*H655,2)</f>
        <v>0</v>
      </c>
      <c r="K655" s="241" t="s">
        <v>137</v>
      </c>
      <c r="L655" s="246"/>
      <c r="M655" s="247" t="s">
        <v>19</v>
      </c>
      <c r="N655" s="248" t="s">
        <v>40</v>
      </c>
      <c r="O655" s="67"/>
      <c r="P655" s="185">
        <f>O655*H655</f>
        <v>0</v>
      </c>
      <c r="Q655" s="185">
        <v>1.6709999999999999E-2</v>
      </c>
      <c r="R655" s="185">
        <f>Q655*H655</f>
        <v>1.10286E-2</v>
      </c>
      <c r="S655" s="185">
        <v>0</v>
      </c>
      <c r="T655" s="186">
        <f>S655*H655</f>
        <v>0</v>
      </c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R655" s="187" t="s">
        <v>369</v>
      </c>
      <c r="AT655" s="187" t="s">
        <v>484</v>
      </c>
      <c r="AU655" s="187" t="s">
        <v>79</v>
      </c>
      <c r="AY655" s="20" t="s">
        <v>128</v>
      </c>
      <c r="BE655" s="188">
        <f>IF(N655="základní",J655,0)</f>
        <v>0</v>
      </c>
      <c r="BF655" s="188">
        <f>IF(N655="snížená",J655,0)</f>
        <v>0</v>
      </c>
      <c r="BG655" s="188">
        <f>IF(N655="zákl. přenesená",J655,0)</f>
        <v>0</v>
      </c>
      <c r="BH655" s="188">
        <f>IF(N655="sníž. přenesená",J655,0)</f>
        <v>0</v>
      </c>
      <c r="BI655" s="188">
        <f>IF(N655="nulová",J655,0)</f>
        <v>0</v>
      </c>
      <c r="BJ655" s="20" t="s">
        <v>77</v>
      </c>
      <c r="BK655" s="188">
        <f>ROUND(I655*H655,2)</f>
        <v>0</v>
      </c>
      <c r="BL655" s="20" t="s">
        <v>207</v>
      </c>
      <c r="BM655" s="187" t="s">
        <v>575</v>
      </c>
    </row>
    <row r="656" spans="1:65" s="2" customFormat="1" ht="11.25">
      <c r="A656" s="37"/>
      <c r="B656" s="38"/>
      <c r="C656" s="39"/>
      <c r="D656" s="189" t="s">
        <v>141</v>
      </c>
      <c r="E656" s="39"/>
      <c r="F656" s="190" t="s">
        <v>574</v>
      </c>
      <c r="G656" s="39"/>
      <c r="H656" s="39"/>
      <c r="I656" s="191"/>
      <c r="J656" s="39"/>
      <c r="K656" s="39"/>
      <c r="L656" s="42"/>
      <c r="M656" s="192"/>
      <c r="N656" s="193"/>
      <c r="O656" s="67"/>
      <c r="P656" s="67"/>
      <c r="Q656" s="67"/>
      <c r="R656" s="67"/>
      <c r="S656" s="67"/>
      <c r="T656" s="68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T656" s="20" t="s">
        <v>141</v>
      </c>
      <c r="AU656" s="20" t="s">
        <v>79</v>
      </c>
    </row>
    <row r="657" spans="1:65" s="14" customFormat="1" ht="11.25">
      <c r="B657" s="206"/>
      <c r="C657" s="207"/>
      <c r="D657" s="189" t="s">
        <v>145</v>
      </c>
      <c r="E657" s="207"/>
      <c r="F657" s="209" t="s">
        <v>576</v>
      </c>
      <c r="G657" s="207"/>
      <c r="H657" s="210">
        <v>0.66</v>
      </c>
      <c r="I657" s="211"/>
      <c r="J657" s="207"/>
      <c r="K657" s="207"/>
      <c r="L657" s="212"/>
      <c r="M657" s="213"/>
      <c r="N657" s="214"/>
      <c r="O657" s="214"/>
      <c r="P657" s="214"/>
      <c r="Q657" s="214"/>
      <c r="R657" s="214"/>
      <c r="S657" s="214"/>
      <c r="T657" s="215"/>
      <c r="AT657" s="216" t="s">
        <v>145</v>
      </c>
      <c r="AU657" s="216" t="s">
        <v>79</v>
      </c>
      <c r="AV657" s="14" t="s">
        <v>79</v>
      </c>
      <c r="AW657" s="14" t="s">
        <v>4</v>
      </c>
      <c r="AX657" s="14" t="s">
        <v>77</v>
      </c>
      <c r="AY657" s="216" t="s">
        <v>128</v>
      </c>
    </row>
    <row r="658" spans="1:65" s="2" customFormat="1" ht="16.5" customHeight="1">
      <c r="A658" s="37"/>
      <c r="B658" s="38"/>
      <c r="C658" s="176" t="s">
        <v>577</v>
      </c>
      <c r="D658" s="176" t="s">
        <v>133</v>
      </c>
      <c r="E658" s="177" t="s">
        <v>578</v>
      </c>
      <c r="F658" s="178" t="s">
        <v>579</v>
      </c>
      <c r="G658" s="179" t="s">
        <v>418</v>
      </c>
      <c r="H658" s="180">
        <v>1.4E-2</v>
      </c>
      <c r="I658" s="181"/>
      <c r="J658" s="182">
        <f>ROUND(I658*H658,2)</f>
        <v>0</v>
      </c>
      <c r="K658" s="178" t="s">
        <v>137</v>
      </c>
      <c r="L658" s="42"/>
      <c r="M658" s="183" t="s">
        <v>19</v>
      </c>
      <c r="N658" s="184" t="s">
        <v>40</v>
      </c>
      <c r="O658" s="67"/>
      <c r="P658" s="185">
        <f>O658*H658</f>
        <v>0</v>
      </c>
      <c r="Q658" s="185">
        <v>0</v>
      </c>
      <c r="R658" s="185">
        <f>Q658*H658</f>
        <v>0</v>
      </c>
      <c r="S658" s="185">
        <v>0</v>
      </c>
      <c r="T658" s="186">
        <f>S658*H658</f>
        <v>0</v>
      </c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R658" s="187" t="s">
        <v>207</v>
      </c>
      <c r="AT658" s="187" t="s">
        <v>133</v>
      </c>
      <c r="AU658" s="187" t="s">
        <v>79</v>
      </c>
      <c r="AY658" s="20" t="s">
        <v>128</v>
      </c>
      <c r="BE658" s="188">
        <f>IF(N658="základní",J658,0)</f>
        <v>0</v>
      </c>
      <c r="BF658" s="188">
        <f>IF(N658="snížená",J658,0)</f>
        <v>0</v>
      </c>
      <c r="BG658" s="188">
        <f>IF(N658="zákl. přenesená",J658,0)</f>
        <v>0</v>
      </c>
      <c r="BH658" s="188">
        <f>IF(N658="sníž. přenesená",J658,0)</f>
        <v>0</v>
      </c>
      <c r="BI658" s="188">
        <f>IF(N658="nulová",J658,0)</f>
        <v>0</v>
      </c>
      <c r="BJ658" s="20" t="s">
        <v>77</v>
      </c>
      <c r="BK658" s="188">
        <f>ROUND(I658*H658,2)</f>
        <v>0</v>
      </c>
      <c r="BL658" s="20" t="s">
        <v>207</v>
      </c>
      <c r="BM658" s="187" t="s">
        <v>580</v>
      </c>
    </row>
    <row r="659" spans="1:65" s="2" customFormat="1" ht="19.5">
      <c r="A659" s="37"/>
      <c r="B659" s="38"/>
      <c r="C659" s="39"/>
      <c r="D659" s="189" t="s">
        <v>141</v>
      </c>
      <c r="E659" s="39"/>
      <c r="F659" s="190" t="s">
        <v>581</v>
      </c>
      <c r="G659" s="39"/>
      <c r="H659" s="39"/>
      <c r="I659" s="191"/>
      <c r="J659" s="39"/>
      <c r="K659" s="39"/>
      <c r="L659" s="42"/>
      <c r="M659" s="192"/>
      <c r="N659" s="193"/>
      <c r="O659" s="67"/>
      <c r="P659" s="67"/>
      <c r="Q659" s="67"/>
      <c r="R659" s="67"/>
      <c r="S659" s="67"/>
      <c r="T659" s="68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T659" s="20" t="s">
        <v>141</v>
      </c>
      <c r="AU659" s="20" t="s">
        <v>79</v>
      </c>
    </row>
    <row r="660" spans="1:65" s="2" customFormat="1" ht="11.25">
      <c r="A660" s="37"/>
      <c r="B660" s="38"/>
      <c r="C660" s="39"/>
      <c r="D660" s="194" t="s">
        <v>143</v>
      </c>
      <c r="E660" s="39"/>
      <c r="F660" s="195" t="s">
        <v>582</v>
      </c>
      <c r="G660" s="39"/>
      <c r="H660" s="39"/>
      <c r="I660" s="191"/>
      <c r="J660" s="39"/>
      <c r="K660" s="39"/>
      <c r="L660" s="42"/>
      <c r="M660" s="192"/>
      <c r="N660" s="193"/>
      <c r="O660" s="67"/>
      <c r="P660" s="67"/>
      <c r="Q660" s="67"/>
      <c r="R660" s="67"/>
      <c r="S660" s="67"/>
      <c r="T660" s="68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T660" s="20" t="s">
        <v>143</v>
      </c>
      <c r="AU660" s="20" t="s">
        <v>79</v>
      </c>
    </row>
    <row r="661" spans="1:65" s="12" customFormat="1" ht="22.9" customHeight="1">
      <c r="B661" s="160"/>
      <c r="C661" s="161"/>
      <c r="D661" s="162" t="s">
        <v>68</v>
      </c>
      <c r="E661" s="174" t="s">
        <v>583</v>
      </c>
      <c r="F661" s="174" t="s">
        <v>584</v>
      </c>
      <c r="G661" s="161"/>
      <c r="H661" s="161"/>
      <c r="I661" s="164"/>
      <c r="J661" s="175">
        <f>BK661</f>
        <v>0</v>
      </c>
      <c r="K661" s="161"/>
      <c r="L661" s="166"/>
      <c r="M661" s="167"/>
      <c r="N661" s="168"/>
      <c r="O661" s="168"/>
      <c r="P661" s="169">
        <f>SUM(P662:P690)</f>
        <v>0</v>
      </c>
      <c r="Q661" s="168"/>
      <c r="R661" s="169">
        <f>SUM(R662:R690)</f>
        <v>2.9239999999999999E-3</v>
      </c>
      <c r="S661" s="168"/>
      <c r="T661" s="170">
        <f>SUM(T662:T690)</f>
        <v>0</v>
      </c>
      <c r="AR661" s="171" t="s">
        <v>79</v>
      </c>
      <c r="AT661" s="172" t="s">
        <v>68</v>
      </c>
      <c r="AU661" s="172" t="s">
        <v>77</v>
      </c>
      <c r="AY661" s="171" t="s">
        <v>128</v>
      </c>
      <c r="BK661" s="173">
        <f>SUM(BK662:BK690)</f>
        <v>0</v>
      </c>
    </row>
    <row r="662" spans="1:65" s="2" customFormat="1" ht="16.5" customHeight="1">
      <c r="A662" s="37"/>
      <c r="B662" s="38"/>
      <c r="C662" s="176" t="s">
        <v>585</v>
      </c>
      <c r="D662" s="176" t="s">
        <v>133</v>
      </c>
      <c r="E662" s="177" t="s">
        <v>586</v>
      </c>
      <c r="F662" s="178" t="s">
        <v>587</v>
      </c>
      <c r="G662" s="179" t="s">
        <v>136</v>
      </c>
      <c r="H662" s="180">
        <v>6.8</v>
      </c>
      <c r="I662" s="181"/>
      <c r="J662" s="182">
        <f>ROUND(I662*H662,2)</f>
        <v>0</v>
      </c>
      <c r="K662" s="178" t="s">
        <v>137</v>
      </c>
      <c r="L662" s="42"/>
      <c r="M662" s="183" t="s">
        <v>19</v>
      </c>
      <c r="N662" s="184" t="s">
        <v>40</v>
      </c>
      <c r="O662" s="67"/>
      <c r="P662" s="185">
        <f>O662*H662</f>
        <v>0</v>
      </c>
      <c r="Q662" s="185">
        <v>6.9999999999999994E-5</v>
      </c>
      <c r="R662" s="185">
        <f>Q662*H662</f>
        <v>4.7599999999999997E-4</v>
      </c>
      <c r="S662" s="185">
        <v>0</v>
      </c>
      <c r="T662" s="186">
        <f>S662*H662</f>
        <v>0</v>
      </c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R662" s="187" t="s">
        <v>207</v>
      </c>
      <c r="AT662" s="187" t="s">
        <v>133</v>
      </c>
      <c r="AU662" s="187" t="s">
        <v>79</v>
      </c>
      <c r="AY662" s="20" t="s">
        <v>128</v>
      </c>
      <c r="BE662" s="188">
        <f>IF(N662="základní",J662,0)</f>
        <v>0</v>
      </c>
      <c r="BF662" s="188">
        <f>IF(N662="snížená",J662,0)</f>
        <v>0</v>
      </c>
      <c r="BG662" s="188">
        <f>IF(N662="zákl. přenesená",J662,0)</f>
        <v>0</v>
      </c>
      <c r="BH662" s="188">
        <f>IF(N662="sníž. přenesená",J662,0)</f>
        <v>0</v>
      </c>
      <c r="BI662" s="188">
        <f>IF(N662="nulová",J662,0)</f>
        <v>0</v>
      </c>
      <c r="BJ662" s="20" t="s">
        <v>77</v>
      </c>
      <c r="BK662" s="188">
        <f>ROUND(I662*H662,2)</f>
        <v>0</v>
      </c>
      <c r="BL662" s="20" t="s">
        <v>207</v>
      </c>
      <c r="BM662" s="187" t="s">
        <v>588</v>
      </c>
    </row>
    <row r="663" spans="1:65" s="2" customFormat="1" ht="11.25">
      <c r="A663" s="37"/>
      <c r="B663" s="38"/>
      <c r="C663" s="39"/>
      <c r="D663" s="189" t="s">
        <v>141</v>
      </c>
      <c r="E663" s="39"/>
      <c r="F663" s="190" t="s">
        <v>589</v>
      </c>
      <c r="G663" s="39"/>
      <c r="H663" s="39"/>
      <c r="I663" s="191"/>
      <c r="J663" s="39"/>
      <c r="K663" s="39"/>
      <c r="L663" s="42"/>
      <c r="M663" s="192"/>
      <c r="N663" s="193"/>
      <c r="O663" s="67"/>
      <c r="P663" s="67"/>
      <c r="Q663" s="67"/>
      <c r="R663" s="67"/>
      <c r="S663" s="67"/>
      <c r="T663" s="68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T663" s="20" t="s">
        <v>141</v>
      </c>
      <c r="AU663" s="20" t="s">
        <v>79</v>
      </c>
    </row>
    <row r="664" spans="1:65" s="2" customFormat="1" ht="11.25">
      <c r="A664" s="37"/>
      <c r="B664" s="38"/>
      <c r="C664" s="39"/>
      <c r="D664" s="194" t="s">
        <v>143</v>
      </c>
      <c r="E664" s="39"/>
      <c r="F664" s="195" t="s">
        <v>590</v>
      </c>
      <c r="G664" s="39"/>
      <c r="H664" s="39"/>
      <c r="I664" s="191"/>
      <c r="J664" s="39"/>
      <c r="K664" s="39"/>
      <c r="L664" s="42"/>
      <c r="M664" s="192"/>
      <c r="N664" s="193"/>
      <c r="O664" s="67"/>
      <c r="P664" s="67"/>
      <c r="Q664" s="67"/>
      <c r="R664" s="67"/>
      <c r="S664" s="67"/>
      <c r="T664" s="68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T664" s="20" t="s">
        <v>143</v>
      </c>
      <c r="AU664" s="20" t="s">
        <v>79</v>
      </c>
    </row>
    <row r="665" spans="1:65" s="14" customFormat="1" ht="11.25">
      <c r="B665" s="206"/>
      <c r="C665" s="207"/>
      <c r="D665" s="189" t="s">
        <v>145</v>
      </c>
      <c r="E665" s="208" t="s">
        <v>19</v>
      </c>
      <c r="F665" s="209" t="s">
        <v>591</v>
      </c>
      <c r="G665" s="207"/>
      <c r="H665" s="210">
        <v>2</v>
      </c>
      <c r="I665" s="211"/>
      <c r="J665" s="207"/>
      <c r="K665" s="207"/>
      <c r="L665" s="212"/>
      <c r="M665" s="213"/>
      <c r="N665" s="214"/>
      <c r="O665" s="214"/>
      <c r="P665" s="214"/>
      <c r="Q665" s="214"/>
      <c r="R665" s="214"/>
      <c r="S665" s="214"/>
      <c r="T665" s="215"/>
      <c r="AT665" s="216" t="s">
        <v>145</v>
      </c>
      <c r="AU665" s="216" t="s">
        <v>79</v>
      </c>
      <c r="AV665" s="14" t="s">
        <v>79</v>
      </c>
      <c r="AW665" s="14" t="s">
        <v>31</v>
      </c>
      <c r="AX665" s="14" t="s">
        <v>69</v>
      </c>
      <c r="AY665" s="216" t="s">
        <v>128</v>
      </c>
    </row>
    <row r="666" spans="1:65" s="15" customFormat="1" ht="11.25">
      <c r="B666" s="217"/>
      <c r="C666" s="218"/>
      <c r="D666" s="189" t="s">
        <v>145</v>
      </c>
      <c r="E666" s="219" t="s">
        <v>19</v>
      </c>
      <c r="F666" s="220" t="s">
        <v>148</v>
      </c>
      <c r="G666" s="218"/>
      <c r="H666" s="221">
        <v>2</v>
      </c>
      <c r="I666" s="222"/>
      <c r="J666" s="218"/>
      <c r="K666" s="218"/>
      <c r="L666" s="223"/>
      <c r="M666" s="224"/>
      <c r="N666" s="225"/>
      <c r="O666" s="225"/>
      <c r="P666" s="225"/>
      <c r="Q666" s="225"/>
      <c r="R666" s="225"/>
      <c r="S666" s="225"/>
      <c r="T666" s="226"/>
      <c r="AT666" s="227" t="s">
        <v>145</v>
      </c>
      <c r="AU666" s="227" t="s">
        <v>79</v>
      </c>
      <c r="AV666" s="15" t="s">
        <v>139</v>
      </c>
      <c r="AW666" s="15" t="s">
        <v>31</v>
      </c>
      <c r="AX666" s="15" t="s">
        <v>69</v>
      </c>
      <c r="AY666" s="227" t="s">
        <v>128</v>
      </c>
    </row>
    <row r="667" spans="1:65" s="14" customFormat="1" ht="11.25">
      <c r="B667" s="206"/>
      <c r="C667" s="207"/>
      <c r="D667" s="189" t="s">
        <v>145</v>
      </c>
      <c r="E667" s="208" t="s">
        <v>19</v>
      </c>
      <c r="F667" s="209" t="s">
        <v>592</v>
      </c>
      <c r="G667" s="207"/>
      <c r="H667" s="210">
        <v>4.8</v>
      </c>
      <c r="I667" s="211"/>
      <c r="J667" s="207"/>
      <c r="K667" s="207"/>
      <c r="L667" s="212"/>
      <c r="M667" s="213"/>
      <c r="N667" s="214"/>
      <c r="O667" s="214"/>
      <c r="P667" s="214"/>
      <c r="Q667" s="214"/>
      <c r="R667" s="214"/>
      <c r="S667" s="214"/>
      <c r="T667" s="215"/>
      <c r="AT667" s="216" t="s">
        <v>145</v>
      </c>
      <c r="AU667" s="216" t="s">
        <v>79</v>
      </c>
      <c r="AV667" s="14" t="s">
        <v>79</v>
      </c>
      <c r="AW667" s="14" t="s">
        <v>31</v>
      </c>
      <c r="AX667" s="14" t="s">
        <v>69</v>
      </c>
      <c r="AY667" s="216" t="s">
        <v>128</v>
      </c>
    </row>
    <row r="668" spans="1:65" s="15" customFormat="1" ht="11.25">
      <c r="B668" s="217"/>
      <c r="C668" s="218"/>
      <c r="D668" s="189" t="s">
        <v>145</v>
      </c>
      <c r="E668" s="219" t="s">
        <v>19</v>
      </c>
      <c r="F668" s="220" t="s">
        <v>148</v>
      </c>
      <c r="G668" s="218"/>
      <c r="H668" s="221">
        <v>4.8</v>
      </c>
      <c r="I668" s="222"/>
      <c r="J668" s="218"/>
      <c r="K668" s="218"/>
      <c r="L668" s="223"/>
      <c r="M668" s="224"/>
      <c r="N668" s="225"/>
      <c r="O668" s="225"/>
      <c r="P668" s="225"/>
      <c r="Q668" s="225"/>
      <c r="R668" s="225"/>
      <c r="S668" s="225"/>
      <c r="T668" s="226"/>
      <c r="AT668" s="227" t="s">
        <v>145</v>
      </c>
      <c r="AU668" s="227" t="s">
        <v>79</v>
      </c>
      <c r="AV668" s="15" t="s">
        <v>139</v>
      </c>
      <c r="AW668" s="15" t="s">
        <v>31</v>
      </c>
      <c r="AX668" s="15" t="s">
        <v>69</v>
      </c>
      <c r="AY668" s="227" t="s">
        <v>128</v>
      </c>
    </row>
    <row r="669" spans="1:65" s="16" customFormat="1" ht="11.25">
      <c r="B669" s="228"/>
      <c r="C669" s="229"/>
      <c r="D669" s="189" t="s">
        <v>145</v>
      </c>
      <c r="E669" s="230" t="s">
        <v>19</v>
      </c>
      <c r="F669" s="231" t="s">
        <v>153</v>
      </c>
      <c r="G669" s="229"/>
      <c r="H669" s="232">
        <v>6.8</v>
      </c>
      <c r="I669" s="233"/>
      <c r="J669" s="229"/>
      <c r="K669" s="229"/>
      <c r="L669" s="234"/>
      <c r="M669" s="235"/>
      <c r="N669" s="236"/>
      <c r="O669" s="236"/>
      <c r="P669" s="236"/>
      <c r="Q669" s="236"/>
      <c r="R669" s="236"/>
      <c r="S669" s="236"/>
      <c r="T669" s="237"/>
      <c r="AT669" s="238" t="s">
        <v>145</v>
      </c>
      <c r="AU669" s="238" t="s">
        <v>79</v>
      </c>
      <c r="AV669" s="16" t="s">
        <v>138</v>
      </c>
      <c r="AW669" s="16" t="s">
        <v>31</v>
      </c>
      <c r="AX669" s="16" t="s">
        <v>77</v>
      </c>
      <c r="AY669" s="238" t="s">
        <v>128</v>
      </c>
    </row>
    <row r="670" spans="1:65" s="2" customFormat="1" ht="16.5" customHeight="1">
      <c r="A670" s="37"/>
      <c r="B670" s="38"/>
      <c r="C670" s="176" t="s">
        <v>593</v>
      </c>
      <c r="D670" s="176" t="s">
        <v>133</v>
      </c>
      <c r="E670" s="177" t="s">
        <v>594</v>
      </c>
      <c r="F670" s="178" t="s">
        <v>595</v>
      </c>
      <c r="G670" s="179" t="s">
        <v>136</v>
      </c>
      <c r="H670" s="180">
        <v>4.8</v>
      </c>
      <c r="I670" s="181"/>
      <c r="J670" s="182">
        <f>ROUND(I670*H670,2)</f>
        <v>0</v>
      </c>
      <c r="K670" s="178" t="s">
        <v>137</v>
      </c>
      <c r="L670" s="42"/>
      <c r="M670" s="183" t="s">
        <v>19</v>
      </c>
      <c r="N670" s="184" t="s">
        <v>40</v>
      </c>
      <c r="O670" s="67"/>
      <c r="P670" s="185">
        <f>O670*H670</f>
        <v>0</v>
      </c>
      <c r="Q670" s="185">
        <v>1.7000000000000001E-4</v>
      </c>
      <c r="R670" s="185">
        <f>Q670*H670</f>
        <v>8.1599999999999999E-4</v>
      </c>
      <c r="S670" s="185">
        <v>0</v>
      </c>
      <c r="T670" s="186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187" t="s">
        <v>207</v>
      </c>
      <c r="AT670" s="187" t="s">
        <v>133</v>
      </c>
      <c r="AU670" s="187" t="s">
        <v>79</v>
      </c>
      <c r="AY670" s="20" t="s">
        <v>128</v>
      </c>
      <c r="BE670" s="188">
        <f>IF(N670="základní",J670,0)</f>
        <v>0</v>
      </c>
      <c r="BF670" s="188">
        <f>IF(N670="snížená",J670,0)</f>
        <v>0</v>
      </c>
      <c r="BG670" s="188">
        <f>IF(N670="zákl. přenesená",J670,0)</f>
        <v>0</v>
      </c>
      <c r="BH670" s="188">
        <f>IF(N670="sníž. přenesená",J670,0)</f>
        <v>0</v>
      </c>
      <c r="BI670" s="188">
        <f>IF(N670="nulová",J670,0)</f>
        <v>0</v>
      </c>
      <c r="BJ670" s="20" t="s">
        <v>77</v>
      </c>
      <c r="BK670" s="188">
        <f>ROUND(I670*H670,2)</f>
        <v>0</v>
      </c>
      <c r="BL670" s="20" t="s">
        <v>207</v>
      </c>
      <c r="BM670" s="187" t="s">
        <v>596</v>
      </c>
    </row>
    <row r="671" spans="1:65" s="2" customFormat="1" ht="11.25">
      <c r="A671" s="37"/>
      <c r="B671" s="38"/>
      <c r="C671" s="39"/>
      <c r="D671" s="189" t="s">
        <v>141</v>
      </c>
      <c r="E671" s="39"/>
      <c r="F671" s="190" t="s">
        <v>597</v>
      </c>
      <c r="G671" s="39"/>
      <c r="H671" s="39"/>
      <c r="I671" s="191"/>
      <c r="J671" s="39"/>
      <c r="K671" s="39"/>
      <c r="L671" s="42"/>
      <c r="M671" s="192"/>
      <c r="N671" s="193"/>
      <c r="O671" s="67"/>
      <c r="P671" s="67"/>
      <c r="Q671" s="67"/>
      <c r="R671" s="67"/>
      <c r="S671" s="67"/>
      <c r="T671" s="68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T671" s="20" t="s">
        <v>141</v>
      </c>
      <c r="AU671" s="20" t="s">
        <v>79</v>
      </c>
    </row>
    <row r="672" spans="1:65" s="2" customFormat="1" ht="11.25">
      <c r="A672" s="37"/>
      <c r="B672" s="38"/>
      <c r="C672" s="39"/>
      <c r="D672" s="194" t="s">
        <v>143</v>
      </c>
      <c r="E672" s="39"/>
      <c r="F672" s="195" t="s">
        <v>598</v>
      </c>
      <c r="G672" s="39"/>
      <c r="H672" s="39"/>
      <c r="I672" s="191"/>
      <c r="J672" s="39"/>
      <c r="K672" s="39"/>
      <c r="L672" s="42"/>
      <c r="M672" s="192"/>
      <c r="N672" s="193"/>
      <c r="O672" s="67"/>
      <c r="P672" s="67"/>
      <c r="Q672" s="67"/>
      <c r="R672" s="67"/>
      <c r="S672" s="67"/>
      <c r="T672" s="68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T672" s="20" t="s">
        <v>143</v>
      </c>
      <c r="AU672" s="20" t="s">
        <v>79</v>
      </c>
    </row>
    <row r="673" spans="1:65" s="14" customFormat="1" ht="11.25">
      <c r="B673" s="206"/>
      <c r="C673" s="207"/>
      <c r="D673" s="189" t="s">
        <v>145</v>
      </c>
      <c r="E673" s="208" t="s">
        <v>19</v>
      </c>
      <c r="F673" s="209" t="s">
        <v>592</v>
      </c>
      <c r="G673" s="207"/>
      <c r="H673" s="210">
        <v>4.8</v>
      </c>
      <c r="I673" s="211"/>
      <c r="J673" s="207"/>
      <c r="K673" s="207"/>
      <c r="L673" s="212"/>
      <c r="M673" s="213"/>
      <c r="N673" s="214"/>
      <c r="O673" s="214"/>
      <c r="P673" s="214"/>
      <c r="Q673" s="214"/>
      <c r="R673" s="214"/>
      <c r="S673" s="214"/>
      <c r="T673" s="215"/>
      <c r="AT673" s="216" t="s">
        <v>145</v>
      </c>
      <c r="AU673" s="216" t="s">
        <v>79</v>
      </c>
      <c r="AV673" s="14" t="s">
        <v>79</v>
      </c>
      <c r="AW673" s="14" t="s">
        <v>31</v>
      </c>
      <c r="AX673" s="14" t="s">
        <v>69</v>
      </c>
      <c r="AY673" s="216" t="s">
        <v>128</v>
      </c>
    </row>
    <row r="674" spans="1:65" s="15" customFormat="1" ht="11.25">
      <c r="B674" s="217"/>
      <c r="C674" s="218"/>
      <c r="D674" s="189" t="s">
        <v>145</v>
      </c>
      <c r="E674" s="219" t="s">
        <v>19</v>
      </c>
      <c r="F674" s="220" t="s">
        <v>148</v>
      </c>
      <c r="G674" s="218"/>
      <c r="H674" s="221">
        <v>4.8</v>
      </c>
      <c r="I674" s="222"/>
      <c r="J674" s="218"/>
      <c r="K674" s="218"/>
      <c r="L674" s="223"/>
      <c r="M674" s="224"/>
      <c r="N674" s="225"/>
      <c r="O674" s="225"/>
      <c r="P674" s="225"/>
      <c r="Q674" s="225"/>
      <c r="R674" s="225"/>
      <c r="S674" s="225"/>
      <c r="T674" s="226"/>
      <c r="AT674" s="227" t="s">
        <v>145</v>
      </c>
      <c r="AU674" s="227" t="s">
        <v>79</v>
      </c>
      <c r="AV674" s="15" t="s">
        <v>139</v>
      </c>
      <c r="AW674" s="15" t="s">
        <v>31</v>
      </c>
      <c r="AX674" s="15" t="s">
        <v>77</v>
      </c>
      <c r="AY674" s="227" t="s">
        <v>128</v>
      </c>
    </row>
    <row r="675" spans="1:65" s="2" customFormat="1" ht="16.5" customHeight="1">
      <c r="A675" s="37"/>
      <c r="B675" s="38"/>
      <c r="C675" s="176" t="s">
        <v>599</v>
      </c>
      <c r="D675" s="176" t="s">
        <v>133</v>
      </c>
      <c r="E675" s="177" t="s">
        <v>600</v>
      </c>
      <c r="F675" s="178" t="s">
        <v>601</v>
      </c>
      <c r="G675" s="179" t="s">
        <v>136</v>
      </c>
      <c r="H675" s="180">
        <v>6.8</v>
      </c>
      <c r="I675" s="181"/>
      <c r="J675" s="182">
        <f>ROUND(I675*H675,2)</f>
        <v>0</v>
      </c>
      <c r="K675" s="178" t="s">
        <v>137</v>
      </c>
      <c r="L675" s="42"/>
      <c r="M675" s="183" t="s">
        <v>19</v>
      </c>
      <c r="N675" s="184" t="s">
        <v>40</v>
      </c>
      <c r="O675" s="67"/>
      <c r="P675" s="185">
        <f>O675*H675</f>
        <v>0</v>
      </c>
      <c r="Q675" s="185">
        <v>1.2E-4</v>
      </c>
      <c r="R675" s="185">
        <f>Q675*H675</f>
        <v>8.1599999999999999E-4</v>
      </c>
      <c r="S675" s="185">
        <v>0</v>
      </c>
      <c r="T675" s="186">
        <f>S675*H675</f>
        <v>0</v>
      </c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R675" s="187" t="s">
        <v>207</v>
      </c>
      <c r="AT675" s="187" t="s">
        <v>133</v>
      </c>
      <c r="AU675" s="187" t="s">
        <v>79</v>
      </c>
      <c r="AY675" s="20" t="s">
        <v>128</v>
      </c>
      <c r="BE675" s="188">
        <f>IF(N675="základní",J675,0)</f>
        <v>0</v>
      </c>
      <c r="BF675" s="188">
        <f>IF(N675="snížená",J675,0)</f>
        <v>0</v>
      </c>
      <c r="BG675" s="188">
        <f>IF(N675="zákl. přenesená",J675,0)</f>
        <v>0</v>
      </c>
      <c r="BH675" s="188">
        <f>IF(N675="sníž. přenesená",J675,0)</f>
        <v>0</v>
      </c>
      <c r="BI675" s="188">
        <f>IF(N675="nulová",J675,0)</f>
        <v>0</v>
      </c>
      <c r="BJ675" s="20" t="s">
        <v>77</v>
      </c>
      <c r="BK675" s="188">
        <f>ROUND(I675*H675,2)</f>
        <v>0</v>
      </c>
      <c r="BL675" s="20" t="s">
        <v>207</v>
      </c>
      <c r="BM675" s="187" t="s">
        <v>602</v>
      </c>
    </row>
    <row r="676" spans="1:65" s="2" customFormat="1" ht="11.25">
      <c r="A676" s="37"/>
      <c r="B676" s="38"/>
      <c r="C676" s="39"/>
      <c r="D676" s="189" t="s">
        <v>141</v>
      </c>
      <c r="E676" s="39"/>
      <c r="F676" s="190" t="s">
        <v>603</v>
      </c>
      <c r="G676" s="39"/>
      <c r="H676" s="39"/>
      <c r="I676" s="191"/>
      <c r="J676" s="39"/>
      <c r="K676" s="39"/>
      <c r="L676" s="42"/>
      <c r="M676" s="192"/>
      <c r="N676" s="193"/>
      <c r="O676" s="67"/>
      <c r="P676" s="67"/>
      <c r="Q676" s="67"/>
      <c r="R676" s="67"/>
      <c r="S676" s="67"/>
      <c r="T676" s="68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T676" s="20" t="s">
        <v>141</v>
      </c>
      <c r="AU676" s="20" t="s">
        <v>79</v>
      </c>
    </row>
    <row r="677" spans="1:65" s="2" customFormat="1" ht="11.25">
      <c r="A677" s="37"/>
      <c r="B677" s="38"/>
      <c r="C677" s="39"/>
      <c r="D677" s="194" t="s">
        <v>143</v>
      </c>
      <c r="E677" s="39"/>
      <c r="F677" s="195" t="s">
        <v>604</v>
      </c>
      <c r="G677" s="39"/>
      <c r="H677" s="39"/>
      <c r="I677" s="191"/>
      <c r="J677" s="39"/>
      <c r="K677" s="39"/>
      <c r="L677" s="42"/>
      <c r="M677" s="192"/>
      <c r="N677" s="193"/>
      <c r="O677" s="67"/>
      <c r="P677" s="67"/>
      <c r="Q677" s="67"/>
      <c r="R677" s="67"/>
      <c r="S677" s="67"/>
      <c r="T677" s="68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T677" s="20" t="s">
        <v>143</v>
      </c>
      <c r="AU677" s="20" t="s">
        <v>79</v>
      </c>
    </row>
    <row r="678" spans="1:65" s="14" customFormat="1" ht="11.25">
      <c r="B678" s="206"/>
      <c r="C678" s="207"/>
      <c r="D678" s="189" t="s">
        <v>145</v>
      </c>
      <c r="E678" s="208" t="s">
        <v>19</v>
      </c>
      <c r="F678" s="209" t="s">
        <v>591</v>
      </c>
      <c r="G678" s="207"/>
      <c r="H678" s="210">
        <v>2</v>
      </c>
      <c r="I678" s="211"/>
      <c r="J678" s="207"/>
      <c r="K678" s="207"/>
      <c r="L678" s="212"/>
      <c r="M678" s="213"/>
      <c r="N678" s="214"/>
      <c r="O678" s="214"/>
      <c r="P678" s="214"/>
      <c r="Q678" s="214"/>
      <c r="R678" s="214"/>
      <c r="S678" s="214"/>
      <c r="T678" s="215"/>
      <c r="AT678" s="216" t="s">
        <v>145</v>
      </c>
      <c r="AU678" s="216" t="s">
        <v>79</v>
      </c>
      <c r="AV678" s="14" t="s">
        <v>79</v>
      </c>
      <c r="AW678" s="14" t="s">
        <v>31</v>
      </c>
      <c r="AX678" s="14" t="s">
        <v>69</v>
      </c>
      <c r="AY678" s="216" t="s">
        <v>128</v>
      </c>
    </row>
    <row r="679" spans="1:65" s="15" customFormat="1" ht="11.25">
      <c r="B679" s="217"/>
      <c r="C679" s="218"/>
      <c r="D679" s="189" t="s">
        <v>145</v>
      </c>
      <c r="E679" s="219" t="s">
        <v>19</v>
      </c>
      <c r="F679" s="220" t="s">
        <v>148</v>
      </c>
      <c r="G679" s="218"/>
      <c r="H679" s="221">
        <v>2</v>
      </c>
      <c r="I679" s="222"/>
      <c r="J679" s="218"/>
      <c r="K679" s="218"/>
      <c r="L679" s="223"/>
      <c r="M679" s="224"/>
      <c r="N679" s="225"/>
      <c r="O679" s="225"/>
      <c r="P679" s="225"/>
      <c r="Q679" s="225"/>
      <c r="R679" s="225"/>
      <c r="S679" s="225"/>
      <c r="T679" s="226"/>
      <c r="AT679" s="227" t="s">
        <v>145</v>
      </c>
      <c r="AU679" s="227" t="s">
        <v>79</v>
      </c>
      <c r="AV679" s="15" t="s">
        <v>139</v>
      </c>
      <c r="AW679" s="15" t="s">
        <v>31</v>
      </c>
      <c r="AX679" s="15" t="s">
        <v>69</v>
      </c>
      <c r="AY679" s="227" t="s">
        <v>128</v>
      </c>
    </row>
    <row r="680" spans="1:65" s="14" customFormat="1" ht="11.25">
      <c r="B680" s="206"/>
      <c r="C680" s="207"/>
      <c r="D680" s="189" t="s">
        <v>145</v>
      </c>
      <c r="E680" s="208" t="s">
        <v>19</v>
      </c>
      <c r="F680" s="209" t="s">
        <v>592</v>
      </c>
      <c r="G680" s="207"/>
      <c r="H680" s="210">
        <v>4.8</v>
      </c>
      <c r="I680" s="211"/>
      <c r="J680" s="207"/>
      <c r="K680" s="207"/>
      <c r="L680" s="212"/>
      <c r="M680" s="213"/>
      <c r="N680" s="214"/>
      <c r="O680" s="214"/>
      <c r="P680" s="214"/>
      <c r="Q680" s="214"/>
      <c r="R680" s="214"/>
      <c r="S680" s="214"/>
      <c r="T680" s="215"/>
      <c r="AT680" s="216" t="s">
        <v>145</v>
      </c>
      <c r="AU680" s="216" t="s">
        <v>79</v>
      </c>
      <c r="AV680" s="14" t="s">
        <v>79</v>
      </c>
      <c r="AW680" s="14" t="s">
        <v>31</v>
      </c>
      <c r="AX680" s="14" t="s">
        <v>69</v>
      </c>
      <c r="AY680" s="216" t="s">
        <v>128</v>
      </c>
    </row>
    <row r="681" spans="1:65" s="15" customFormat="1" ht="11.25">
      <c r="B681" s="217"/>
      <c r="C681" s="218"/>
      <c r="D681" s="189" t="s">
        <v>145</v>
      </c>
      <c r="E681" s="219" t="s">
        <v>19</v>
      </c>
      <c r="F681" s="220" t="s">
        <v>148</v>
      </c>
      <c r="G681" s="218"/>
      <c r="H681" s="221">
        <v>4.8</v>
      </c>
      <c r="I681" s="222"/>
      <c r="J681" s="218"/>
      <c r="K681" s="218"/>
      <c r="L681" s="223"/>
      <c r="M681" s="224"/>
      <c r="N681" s="225"/>
      <c r="O681" s="225"/>
      <c r="P681" s="225"/>
      <c r="Q681" s="225"/>
      <c r="R681" s="225"/>
      <c r="S681" s="225"/>
      <c r="T681" s="226"/>
      <c r="AT681" s="227" t="s">
        <v>145</v>
      </c>
      <c r="AU681" s="227" t="s">
        <v>79</v>
      </c>
      <c r="AV681" s="15" t="s">
        <v>139</v>
      </c>
      <c r="AW681" s="15" t="s">
        <v>31</v>
      </c>
      <c r="AX681" s="15" t="s">
        <v>69</v>
      </c>
      <c r="AY681" s="227" t="s">
        <v>128</v>
      </c>
    </row>
    <row r="682" spans="1:65" s="16" customFormat="1" ht="11.25">
      <c r="B682" s="228"/>
      <c r="C682" s="229"/>
      <c r="D682" s="189" t="s">
        <v>145</v>
      </c>
      <c r="E682" s="230" t="s">
        <v>19</v>
      </c>
      <c r="F682" s="231" t="s">
        <v>153</v>
      </c>
      <c r="G682" s="229"/>
      <c r="H682" s="232">
        <v>6.8</v>
      </c>
      <c r="I682" s="233"/>
      <c r="J682" s="229"/>
      <c r="K682" s="229"/>
      <c r="L682" s="234"/>
      <c r="M682" s="235"/>
      <c r="N682" s="236"/>
      <c r="O682" s="236"/>
      <c r="P682" s="236"/>
      <c r="Q682" s="236"/>
      <c r="R682" s="236"/>
      <c r="S682" s="236"/>
      <c r="T682" s="237"/>
      <c r="AT682" s="238" t="s">
        <v>145</v>
      </c>
      <c r="AU682" s="238" t="s">
        <v>79</v>
      </c>
      <c r="AV682" s="16" t="s">
        <v>138</v>
      </c>
      <c r="AW682" s="16" t="s">
        <v>31</v>
      </c>
      <c r="AX682" s="16" t="s">
        <v>77</v>
      </c>
      <c r="AY682" s="238" t="s">
        <v>128</v>
      </c>
    </row>
    <row r="683" spans="1:65" s="2" customFormat="1" ht="16.5" customHeight="1">
      <c r="A683" s="37"/>
      <c r="B683" s="38"/>
      <c r="C683" s="176" t="s">
        <v>605</v>
      </c>
      <c r="D683" s="176" t="s">
        <v>133</v>
      </c>
      <c r="E683" s="177" t="s">
        <v>606</v>
      </c>
      <c r="F683" s="178" t="s">
        <v>607</v>
      </c>
      <c r="G683" s="179" t="s">
        <v>136</v>
      </c>
      <c r="H683" s="180">
        <v>6.8</v>
      </c>
      <c r="I683" s="181"/>
      <c r="J683" s="182">
        <f>ROUND(I683*H683,2)</f>
        <v>0</v>
      </c>
      <c r="K683" s="178" t="s">
        <v>137</v>
      </c>
      <c r="L683" s="42"/>
      <c r="M683" s="183" t="s">
        <v>19</v>
      </c>
      <c r="N683" s="184" t="s">
        <v>40</v>
      </c>
      <c r="O683" s="67"/>
      <c r="P683" s="185">
        <f>O683*H683</f>
        <v>0</v>
      </c>
      <c r="Q683" s="185">
        <v>1.2E-4</v>
      </c>
      <c r="R683" s="185">
        <f>Q683*H683</f>
        <v>8.1599999999999999E-4</v>
      </c>
      <c r="S683" s="185">
        <v>0</v>
      </c>
      <c r="T683" s="186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187" t="s">
        <v>207</v>
      </c>
      <c r="AT683" s="187" t="s">
        <v>133</v>
      </c>
      <c r="AU683" s="187" t="s">
        <v>79</v>
      </c>
      <c r="AY683" s="20" t="s">
        <v>128</v>
      </c>
      <c r="BE683" s="188">
        <f>IF(N683="základní",J683,0)</f>
        <v>0</v>
      </c>
      <c r="BF683" s="188">
        <f>IF(N683="snížená",J683,0)</f>
        <v>0</v>
      </c>
      <c r="BG683" s="188">
        <f>IF(N683="zákl. přenesená",J683,0)</f>
        <v>0</v>
      </c>
      <c r="BH683" s="188">
        <f>IF(N683="sníž. přenesená",J683,0)</f>
        <v>0</v>
      </c>
      <c r="BI683" s="188">
        <f>IF(N683="nulová",J683,0)</f>
        <v>0</v>
      </c>
      <c r="BJ683" s="20" t="s">
        <v>77</v>
      </c>
      <c r="BK683" s="188">
        <f>ROUND(I683*H683,2)</f>
        <v>0</v>
      </c>
      <c r="BL683" s="20" t="s">
        <v>207</v>
      </c>
      <c r="BM683" s="187" t="s">
        <v>608</v>
      </c>
    </row>
    <row r="684" spans="1:65" s="2" customFormat="1" ht="11.25">
      <c r="A684" s="37"/>
      <c r="B684" s="38"/>
      <c r="C684" s="39"/>
      <c r="D684" s="189" t="s">
        <v>141</v>
      </c>
      <c r="E684" s="39"/>
      <c r="F684" s="190" t="s">
        <v>609</v>
      </c>
      <c r="G684" s="39"/>
      <c r="H684" s="39"/>
      <c r="I684" s="191"/>
      <c r="J684" s="39"/>
      <c r="K684" s="39"/>
      <c r="L684" s="42"/>
      <c r="M684" s="192"/>
      <c r="N684" s="193"/>
      <c r="O684" s="67"/>
      <c r="P684" s="67"/>
      <c r="Q684" s="67"/>
      <c r="R684" s="67"/>
      <c r="S684" s="67"/>
      <c r="T684" s="68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T684" s="20" t="s">
        <v>141</v>
      </c>
      <c r="AU684" s="20" t="s">
        <v>79</v>
      </c>
    </row>
    <row r="685" spans="1:65" s="2" customFormat="1" ht="11.25">
      <c r="A685" s="37"/>
      <c r="B685" s="38"/>
      <c r="C685" s="39"/>
      <c r="D685" s="194" t="s">
        <v>143</v>
      </c>
      <c r="E685" s="39"/>
      <c r="F685" s="195" t="s">
        <v>610</v>
      </c>
      <c r="G685" s="39"/>
      <c r="H685" s="39"/>
      <c r="I685" s="191"/>
      <c r="J685" s="39"/>
      <c r="K685" s="39"/>
      <c r="L685" s="42"/>
      <c r="M685" s="192"/>
      <c r="N685" s="193"/>
      <c r="O685" s="67"/>
      <c r="P685" s="67"/>
      <c r="Q685" s="67"/>
      <c r="R685" s="67"/>
      <c r="S685" s="67"/>
      <c r="T685" s="68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T685" s="20" t="s">
        <v>143</v>
      </c>
      <c r="AU685" s="20" t="s">
        <v>79</v>
      </c>
    </row>
    <row r="686" spans="1:65" s="14" customFormat="1" ht="11.25">
      <c r="B686" s="206"/>
      <c r="C686" s="207"/>
      <c r="D686" s="189" t="s">
        <v>145</v>
      </c>
      <c r="E686" s="208" t="s">
        <v>19</v>
      </c>
      <c r="F686" s="209" t="s">
        <v>591</v>
      </c>
      <c r="G686" s="207"/>
      <c r="H686" s="210">
        <v>2</v>
      </c>
      <c r="I686" s="211"/>
      <c r="J686" s="207"/>
      <c r="K686" s="207"/>
      <c r="L686" s="212"/>
      <c r="M686" s="213"/>
      <c r="N686" s="214"/>
      <c r="O686" s="214"/>
      <c r="P686" s="214"/>
      <c r="Q686" s="214"/>
      <c r="R686" s="214"/>
      <c r="S686" s="214"/>
      <c r="T686" s="215"/>
      <c r="AT686" s="216" t="s">
        <v>145</v>
      </c>
      <c r="AU686" s="216" t="s">
        <v>79</v>
      </c>
      <c r="AV686" s="14" t="s">
        <v>79</v>
      </c>
      <c r="AW686" s="14" t="s">
        <v>31</v>
      </c>
      <c r="AX686" s="14" t="s">
        <v>69</v>
      </c>
      <c r="AY686" s="216" t="s">
        <v>128</v>
      </c>
    </row>
    <row r="687" spans="1:65" s="15" customFormat="1" ht="11.25">
      <c r="B687" s="217"/>
      <c r="C687" s="218"/>
      <c r="D687" s="189" t="s">
        <v>145</v>
      </c>
      <c r="E687" s="219" t="s">
        <v>19</v>
      </c>
      <c r="F687" s="220" t="s">
        <v>148</v>
      </c>
      <c r="G687" s="218"/>
      <c r="H687" s="221">
        <v>2</v>
      </c>
      <c r="I687" s="222"/>
      <c r="J687" s="218"/>
      <c r="K687" s="218"/>
      <c r="L687" s="223"/>
      <c r="M687" s="224"/>
      <c r="N687" s="225"/>
      <c r="O687" s="225"/>
      <c r="P687" s="225"/>
      <c r="Q687" s="225"/>
      <c r="R687" s="225"/>
      <c r="S687" s="225"/>
      <c r="T687" s="226"/>
      <c r="AT687" s="227" t="s">
        <v>145</v>
      </c>
      <c r="AU687" s="227" t="s">
        <v>79</v>
      </c>
      <c r="AV687" s="15" t="s">
        <v>139</v>
      </c>
      <c r="AW687" s="15" t="s">
        <v>31</v>
      </c>
      <c r="AX687" s="15" t="s">
        <v>69</v>
      </c>
      <c r="AY687" s="227" t="s">
        <v>128</v>
      </c>
    </row>
    <row r="688" spans="1:65" s="14" customFormat="1" ht="11.25">
      <c r="B688" s="206"/>
      <c r="C688" s="207"/>
      <c r="D688" s="189" t="s">
        <v>145</v>
      </c>
      <c r="E688" s="208" t="s">
        <v>19</v>
      </c>
      <c r="F688" s="209" t="s">
        <v>592</v>
      </c>
      <c r="G688" s="207"/>
      <c r="H688" s="210">
        <v>4.8</v>
      </c>
      <c r="I688" s="211"/>
      <c r="J688" s="207"/>
      <c r="K688" s="207"/>
      <c r="L688" s="212"/>
      <c r="M688" s="213"/>
      <c r="N688" s="214"/>
      <c r="O688" s="214"/>
      <c r="P688" s="214"/>
      <c r="Q688" s="214"/>
      <c r="R688" s="214"/>
      <c r="S688" s="214"/>
      <c r="T688" s="215"/>
      <c r="AT688" s="216" t="s">
        <v>145</v>
      </c>
      <c r="AU688" s="216" t="s">
        <v>79</v>
      </c>
      <c r="AV688" s="14" t="s">
        <v>79</v>
      </c>
      <c r="AW688" s="14" t="s">
        <v>31</v>
      </c>
      <c r="AX688" s="14" t="s">
        <v>69</v>
      </c>
      <c r="AY688" s="216" t="s">
        <v>128</v>
      </c>
    </row>
    <row r="689" spans="1:65" s="15" customFormat="1" ht="11.25">
      <c r="B689" s="217"/>
      <c r="C689" s="218"/>
      <c r="D689" s="189" t="s">
        <v>145</v>
      </c>
      <c r="E689" s="219" t="s">
        <v>19</v>
      </c>
      <c r="F689" s="220" t="s">
        <v>148</v>
      </c>
      <c r="G689" s="218"/>
      <c r="H689" s="221">
        <v>4.8</v>
      </c>
      <c r="I689" s="222"/>
      <c r="J689" s="218"/>
      <c r="K689" s="218"/>
      <c r="L689" s="223"/>
      <c r="M689" s="224"/>
      <c r="N689" s="225"/>
      <c r="O689" s="225"/>
      <c r="P689" s="225"/>
      <c r="Q689" s="225"/>
      <c r="R689" s="225"/>
      <c r="S689" s="225"/>
      <c r="T689" s="226"/>
      <c r="AT689" s="227" t="s">
        <v>145</v>
      </c>
      <c r="AU689" s="227" t="s">
        <v>79</v>
      </c>
      <c r="AV689" s="15" t="s">
        <v>139</v>
      </c>
      <c r="AW689" s="15" t="s">
        <v>31</v>
      </c>
      <c r="AX689" s="15" t="s">
        <v>69</v>
      </c>
      <c r="AY689" s="227" t="s">
        <v>128</v>
      </c>
    </row>
    <row r="690" spans="1:65" s="16" customFormat="1" ht="11.25">
      <c r="B690" s="228"/>
      <c r="C690" s="229"/>
      <c r="D690" s="189" t="s">
        <v>145</v>
      </c>
      <c r="E690" s="230" t="s">
        <v>19</v>
      </c>
      <c r="F690" s="231" t="s">
        <v>153</v>
      </c>
      <c r="G690" s="229"/>
      <c r="H690" s="232">
        <v>6.8</v>
      </c>
      <c r="I690" s="233"/>
      <c r="J690" s="229"/>
      <c r="K690" s="229"/>
      <c r="L690" s="234"/>
      <c r="M690" s="235"/>
      <c r="N690" s="236"/>
      <c r="O690" s="236"/>
      <c r="P690" s="236"/>
      <c r="Q690" s="236"/>
      <c r="R690" s="236"/>
      <c r="S690" s="236"/>
      <c r="T690" s="237"/>
      <c r="AT690" s="238" t="s">
        <v>145</v>
      </c>
      <c r="AU690" s="238" t="s">
        <v>79</v>
      </c>
      <c r="AV690" s="16" t="s">
        <v>138</v>
      </c>
      <c r="AW690" s="16" t="s">
        <v>31</v>
      </c>
      <c r="AX690" s="16" t="s">
        <v>77</v>
      </c>
      <c r="AY690" s="238" t="s">
        <v>128</v>
      </c>
    </row>
    <row r="691" spans="1:65" s="12" customFormat="1" ht="22.9" customHeight="1">
      <c r="B691" s="160"/>
      <c r="C691" s="161"/>
      <c r="D691" s="162" t="s">
        <v>68</v>
      </c>
      <c r="E691" s="174" t="s">
        <v>611</v>
      </c>
      <c r="F691" s="174" t="s">
        <v>612</v>
      </c>
      <c r="G691" s="161"/>
      <c r="H691" s="161"/>
      <c r="I691" s="164"/>
      <c r="J691" s="175">
        <f>BK691</f>
        <v>0</v>
      </c>
      <c r="K691" s="161"/>
      <c r="L691" s="166"/>
      <c r="M691" s="167"/>
      <c r="N691" s="168"/>
      <c r="O691" s="168"/>
      <c r="P691" s="169">
        <f>SUM(P692:P737)</f>
        <v>0</v>
      </c>
      <c r="Q691" s="168"/>
      <c r="R691" s="169">
        <f>SUM(R692:R737)</f>
        <v>5.6780000000000004E-2</v>
      </c>
      <c r="S691" s="168"/>
      <c r="T691" s="170">
        <f>SUM(T692:T737)</f>
        <v>0</v>
      </c>
      <c r="AR691" s="171" t="s">
        <v>79</v>
      </c>
      <c r="AT691" s="172" t="s">
        <v>68</v>
      </c>
      <c r="AU691" s="172" t="s">
        <v>77</v>
      </c>
      <c r="AY691" s="171" t="s">
        <v>128</v>
      </c>
      <c r="BK691" s="173">
        <f>SUM(BK692:BK737)</f>
        <v>0</v>
      </c>
    </row>
    <row r="692" spans="1:65" s="2" customFormat="1" ht="16.5" customHeight="1">
      <c r="A692" s="37"/>
      <c r="B692" s="38"/>
      <c r="C692" s="176" t="s">
        <v>613</v>
      </c>
      <c r="D692" s="176" t="s">
        <v>133</v>
      </c>
      <c r="E692" s="177" t="s">
        <v>614</v>
      </c>
      <c r="F692" s="178" t="s">
        <v>615</v>
      </c>
      <c r="G692" s="179" t="s">
        <v>136</v>
      </c>
      <c r="H692" s="180">
        <v>113.56</v>
      </c>
      <c r="I692" s="181"/>
      <c r="J692" s="182">
        <f>ROUND(I692*H692,2)</f>
        <v>0</v>
      </c>
      <c r="K692" s="178" t="s">
        <v>137</v>
      </c>
      <c r="L692" s="42"/>
      <c r="M692" s="183" t="s">
        <v>19</v>
      </c>
      <c r="N692" s="184" t="s">
        <v>40</v>
      </c>
      <c r="O692" s="67"/>
      <c r="P692" s="185">
        <f>O692*H692</f>
        <v>0</v>
      </c>
      <c r="Q692" s="185">
        <v>2.0000000000000001E-4</v>
      </c>
      <c r="R692" s="185">
        <f>Q692*H692</f>
        <v>2.2712000000000003E-2</v>
      </c>
      <c r="S692" s="185">
        <v>0</v>
      </c>
      <c r="T692" s="186">
        <f>S692*H692</f>
        <v>0</v>
      </c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R692" s="187" t="s">
        <v>207</v>
      </c>
      <c r="AT692" s="187" t="s">
        <v>133</v>
      </c>
      <c r="AU692" s="187" t="s">
        <v>79</v>
      </c>
      <c r="AY692" s="20" t="s">
        <v>128</v>
      </c>
      <c r="BE692" s="188">
        <f>IF(N692="základní",J692,0)</f>
        <v>0</v>
      </c>
      <c r="BF692" s="188">
        <f>IF(N692="snížená",J692,0)</f>
        <v>0</v>
      </c>
      <c r="BG692" s="188">
        <f>IF(N692="zákl. přenesená",J692,0)</f>
        <v>0</v>
      </c>
      <c r="BH692" s="188">
        <f>IF(N692="sníž. přenesená",J692,0)</f>
        <v>0</v>
      </c>
      <c r="BI692" s="188">
        <f>IF(N692="nulová",J692,0)</f>
        <v>0</v>
      </c>
      <c r="BJ692" s="20" t="s">
        <v>77</v>
      </c>
      <c r="BK692" s="188">
        <f>ROUND(I692*H692,2)</f>
        <v>0</v>
      </c>
      <c r="BL692" s="20" t="s">
        <v>207</v>
      </c>
      <c r="BM692" s="187" t="s">
        <v>616</v>
      </c>
    </row>
    <row r="693" spans="1:65" s="2" customFormat="1" ht="11.25">
      <c r="A693" s="37"/>
      <c r="B693" s="38"/>
      <c r="C693" s="39"/>
      <c r="D693" s="189" t="s">
        <v>141</v>
      </c>
      <c r="E693" s="39"/>
      <c r="F693" s="190" t="s">
        <v>617</v>
      </c>
      <c r="G693" s="39"/>
      <c r="H693" s="39"/>
      <c r="I693" s="191"/>
      <c r="J693" s="39"/>
      <c r="K693" s="39"/>
      <c r="L693" s="42"/>
      <c r="M693" s="192"/>
      <c r="N693" s="193"/>
      <c r="O693" s="67"/>
      <c r="P693" s="67"/>
      <c r="Q693" s="67"/>
      <c r="R693" s="67"/>
      <c r="S693" s="67"/>
      <c r="T693" s="68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T693" s="20" t="s">
        <v>141</v>
      </c>
      <c r="AU693" s="20" t="s">
        <v>79</v>
      </c>
    </row>
    <row r="694" spans="1:65" s="2" customFormat="1" ht="11.25">
      <c r="A694" s="37"/>
      <c r="B694" s="38"/>
      <c r="C694" s="39"/>
      <c r="D694" s="194" t="s">
        <v>143</v>
      </c>
      <c r="E694" s="39"/>
      <c r="F694" s="195" t="s">
        <v>618</v>
      </c>
      <c r="G694" s="39"/>
      <c r="H694" s="39"/>
      <c r="I694" s="191"/>
      <c r="J694" s="39"/>
      <c r="K694" s="39"/>
      <c r="L694" s="42"/>
      <c r="M694" s="192"/>
      <c r="N694" s="193"/>
      <c r="O694" s="67"/>
      <c r="P694" s="67"/>
      <c r="Q694" s="67"/>
      <c r="R694" s="67"/>
      <c r="S694" s="67"/>
      <c r="T694" s="68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T694" s="20" t="s">
        <v>143</v>
      </c>
      <c r="AU694" s="20" t="s">
        <v>79</v>
      </c>
    </row>
    <row r="695" spans="1:65" s="13" customFormat="1" ht="11.25">
      <c r="B695" s="196"/>
      <c r="C695" s="197"/>
      <c r="D695" s="189" t="s">
        <v>145</v>
      </c>
      <c r="E695" s="198" t="s">
        <v>19</v>
      </c>
      <c r="F695" s="199" t="s">
        <v>236</v>
      </c>
      <c r="G695" s="197"/>
      <c r="H695" s="198" t="s">
        <v>19</v>
      </c>
      <c r="I695" s="200"/>
      <c r="J695" s="197"/>
      <c r="K695" s="197"/>
      <c r="L695" s="201"/>
      <c r="M695" s="202"/>
      <c r="N695" s="203"/>
      <c r="O695" s="203"/>
      <c r="P695" s="203"/>
      <c r="Q695" s="203"/>
      <c r="R695" s="203"/>
      <c r="S695" s="203"/>
      <c r="T695" s="204"/>
      <c r="AT695" s="205" t="s">
        <v>145</v>
      </c>
      <c r="AU695" s="205" t="s">
        <v>79</v>
      </c>
      <c r="AV695" s="13" t="s">
        <v>77</v>
      </c>
      <c r="AW695" s="13" t="s">
        <v>31</v>
      </c>
      <c r="AX695" s="13" t="s">
        <v>69</v>
      </c>
      <c r="AY695" s="205" t="s">
        <v>128</v>
      </c>
    </row>
    <row r="696" spans="1:65" s="13" customFormat="1" ht="11.25">
      <c r="B696" s="196"/>
      <c r="C696" s="197"/>
      <c r="D696" s="189" t="s">
        <v>145</v>
      </c>
      <c r="E696" s="198" t="s">
        <v>19</v>
      </c>
      <c r="F696" s="199" t="s">
        <v>146</v>
      </c>
      <c r="G696" s="197"/>
      <c r="H696" s="198" t="s">
        <v>19</v>
      </c>
      <c r="I696" s="200"/>
      <c r="J696" s="197"/>
      <c r="K696" s="197"/>
      <c r="L696" s="201"/>
      <c r="M696" s="202"/>
      <c r="N696" s="203"/>
      <c r="O696" s="203"/>
      <c r="P696" s="203"/>
      <c r="Q696" s="203"/>
      <c r="R696" s="203"/>
      <c r="S696" s="203"/>
      <c r="T696" s="204"/>
      <c r="AT696" s="205" t="s">
        <v>145</v>
      </c>
      <c r="AU696" s="205" t="s">
        <v>79</v>
      </c>
      <c r="AV696" s="13" t="s">
        <v>77</v>
      </c>
      <c r="AW696" s="13" t="s">
        <v>31</v>
      </c>
      <c r="AX696" s="13" t="s">
        <v>69</v>
      </c>
      <c r="AY696" s="205" t="s">
        <v>128</v>
      </c>
    </row>
    <row r="697" spans="1:65" s="14" customFormat="1" ht="11.25">
      <c r="B697" s="206"/>
      <c r="C697" s="207"/>
      <c r="D697" s="189" t="s">
        <v>145</v>
      </c>
      <c r="E697" s="208" t="s">
        <v>19</v>
      </c>
      <c r="F697" s="209" t="s">
        <v>147</v>
      </c>
      <c r="G697" s="207"/>
      <c r="H697" s="210">
        <v>32.409999999999997</v>
      </c>
      <c r="I697" s="211"/>
      <c r="J697" s="207"/>
      <c r="K697" s="207"/>
      <c r="L697" s="212"/>
      <c r="M697" s="213"/>
      <c r="N697" s="214"/>
      <c r="O697" s="214"/>
      <c r="P697" s="214"/>
      <c r="Q697" s="214"/>
      <c r="R697" s="214"/>
      <c r="S697" s="214"/>
      <c r="T697" s="215"/>
      <c r="AT697" s="216" t="s">
        <v>145</v>
      </c>
      <c r="AU697" s="216" t="s">
        <v>79</v>
      </c>
      <c r="AV697" s="14" t="s">
        <v>79</v>
      </c>
      <c r="AW697" s="14" t="s">
        <v>31</v>
      </c>
      <c r="AX697" s="14" t="s">
        <v>69</v>
      </c>
      <c r="AY697" s="216" t="s">
        <v>128</v>
      </c>
    </row>
    <row r="698" spans="1:65" s="13" customFormat="1" ht="11.25">
      <c r="B698" s="196"/>
      <c r="C698" s="197"/>
      <c r="D698" s="189" t="s">
        <v>145</v>
      </c>
      <c r="E698" s="198" t="s">
        <v>19</v>
      </c>
      <c r="F698" s="199" t="s">
        <v>149</v>
      </c>
      <c r="G698" s="197"/>
      <c r="H698" s="198" t="s">
        <v>19</v>
      </c>
      <c r="I698" s="200"/>
      <c r="J698" s="197"/>
      <c r="K698" s="197"/>
      <c r="L698" s="201"/>
      <c r="M698" s="202"/>
      <c r="N698" s="203"/>
      <c r="O698" s="203"/>
      <c r="P698" s="203"/>
      <c r="Q698" s="203"/>
      <c r="R698" s="203"/>
      <c r="S698" s="203"/>
      <c r="T698" s="204"/>
      <c r="AT698" s="205" t="s">
        <v>145</v>
      </c>
      <c r="AU698" s="205" t="s">
        <v>79</v>
      </c>
      <c r="AV698" s="13" t="s">
        <v>77</v>
      </c>
      <c r="AW698" s="13" t="s">
        <v>31</v>
      </c>
      <c r="AX698" s="13" t="s">
        <v>69</v>
      </c>
      <c r="AY698" s="205" t="s">
        <v>128</v>
      </c>
    </row>
    <row r="699" spans="1:65" s="14" customFormat="1" ht="11.25">
      <c r="B699" s="206"/>
      <c r="C699" s="207"/>
      <c r="D699" s="189" t="s">
        <v>145</v>
      </c>
      <c r="E699" s="208" t="s">
        <v>19</v>
      </c>
      <c r="F699" s="209" t="s">
        <v>150</v>
      </c>
      <c r="G699" s="207"/>
      <c r="H699" s="210">
        <v>9.2159999999999993</v>
      </c>
      <c r="I699" s="211"/>
      <c r="J699" s="207"/>
      <c r="K699" s="207"/>
      <c r="L699" s="212"/>
      <c r="M699" s="213"/>
      <c r="N699" s="214"/>
      <c r="O699" s="214"/>
      <c r="P699" s="214"/>
      <c r="Q699" s="214"/>
      <c r="R699" s="214"/>
      <c r="S699" s="214"/>
      <c r="T699" s="215"/>
      <c r="AT699" s="216" t="s">
        <v>145</v>
      </c>
      <c r="AU699" s="216" t="s">
        <v>79</v>
      </c>
      <c r="AV699" s="14" t="s">
        <v>79</v>
      </c>
      <c r="AW699" s="14" t="s">
        <v>31</v>
      </c>
      <c r="AX699" s="14" t="s">
        <v>69</v>
      </c>
      <c r="AY699" s="216" t="s">
        <v>128</v>
      </c>
    </row>
    <row r="700" spans="1:65" s="14" customFormat="1" ht="11.25">
      <c r="B700" s="206"/>
      <c r="C700" s="207"/>
      <c r="D700" s="189" t="s">
        <v>145</v>
      </c>
      <c r="E700" s="208" t="s">
        <v>19</v>
      </c>
      <c r="F700" s="209" t="s">
        <v>151</v>
      </c>
      <c r="G700" s="207"/>
      <c r="H700" s="210">
        <v>1.3440000000000001</v>
      </c>
      <c r="I700" s="211"/>
      <c r="J700" s="207"/>
      <c r="K700" s="207"/>
      <c r="L700" s="212"/>
      <c r="M700" s="213"/>
      <c r="N700" s="214"/>
      <c r="O700" s="214"/>
      <c r="P700" s="214"/>
      <c r="Q700" s="214"/>
      <c r="R700" s="214"/>
      <c r="S700" s="214"/>
      <c r="T700" s="215"/>
      <c r="AT700" s="216" t="s">
        <v>145</v>
      </c>
      <c r="AU700" s="216" t="s">
        <v>79</v>
      </c>
      <c r="AV700" s="14" t="s">
        <v>79</v>
      </c>
      <c r="AW700" s="14" t="s">
        <v>31</v>
      </c>
      <c r="AX700" s="14" t="s">
        <v>69</v>
      </c>
      <c r="AY700" s="216" t="s">
        <v>128</v>
      </c>
    </row>
    <row r="701" spans="1:65" s="14" customFormat="1" ht="11.25">
      <c r="B701" s="206"/>
      <c r="C701" s="207"/>
      <c r="D701" s="189" t="s">
        <v>145</v>
      </c>
      <c r="E701" s="208" t="s">
        <v>19</v>
      </c>
      <c r="F701" s="209" t="s">
        <v>152</v>
      </c>
      <c r="G701" s="207"/>
      <c r="H701" s="210">
        <v>2.8319999999999999</v>
      </c>
      <c r="I701" s="211"/>
      <c r="J701" s="207"/>
      <c r="K701" s="207"/>
      <c r="L701" s="212"/>
      <c r="M701" s="213"/>
      <c r="N701" s="214"/>
      <c r="O701" s="214"/>
      <c r="P701" s="214"/>
      <c r="Q701" s="214"/>
      <c r="R701" s="214"/>
      <c r="S701" s="214"/>
      <c r="T701" s="215"/>
      <c r="AT701" s="216" t="s">
        <v>145</v>
      </c>
      <c r="AU701" s="216" t="s">
        <v>79</v>
      </c>
      <c r="AV701" s="14" t="s">
        <v>79</v>
      </c>
      <c r="AW701" s="14" t="s">
        <v>31</v>
      </c>
      <c r="AX701" s="14" t="s">
        <v>69</v>
      </c>
      <c r="AY701" s="216" t="s">
        <v>128</v>
      </c>
    </row>
    <row r="702" spans="1:65" s="15" customFormat="1" ht="11.25">
      <c r="B702" s="217"/>
      <c r="C702" s="218"/>
      <c r="D702" s="189" t="s">
        <v>145</v>
      </c>
      <c r="E702" s="219" t="s">
        <v>19</v>
      </c>
      <c r="F702" s="220" t="s">
        <v>148</v>
      </c>
      <c r="G702" s="218"/>
      <c r="H702" s="221">
        <v>45.802</v>
      </c>
      <c r="I702" s="222"/>
      <c r="J702" s="218"/>
      <c r="K702" s="218"/>
      <c r="L702" s="223"/>
      <c r="M702" s="224"/>
      <c r="N702" s="225"/>
      <c r="O702" s="225"/>
      <c r="P702" s="225"/>
      <c r="Q702" s="225"/>
      <c r="R702" s="225"/>
      <c r="S702" s="225"/>
      <c r="T702" s="226"/>
      <c r="AT702" s="227" t="s">
        <v>145</v>
      </c>
      <c r="AU702" s="227" t="s">
        <v>79</v>
      </c>
      <c r="AV702" s="15" t="s">
        <v>139</v>
      </c>
      <c r="AW702" s="15" t="s">
        <v>31</v>
      </c>
      <c r="AX702" s="15" t="s">
        <v>69</v>
      </c>
      <c r="AY702" s="227" t="s">
        <v>128</v>
      </c>
    </row>
    <row r="703" spans="1:65" s="13" customFormat="1" ht="11.25">
      <c r="B703" s="196"/>
      <c r="C703" s="197"/>
      <c r="D703" s="189" t="s">
        <v>145</v>
      </c>
      <c r="E703" s="198" t="s">
        <v>19</v>
      </c>
      <c r="F703" s="199" t="s">
        <v>165</v>
      </c>
      <c r="G703" s="197"/>
      <c r="H703" s="198" t="s">
        <v>19</v>
      </c>
      <c r="I703" s="200"/>
      <c r="J703" s="197"/>
      <c r="K703" s="197"/>
      <c r="L703" s="201"/>
      <c r="M703" s="202"/>
      <c r="N703" s="203"/>
      <c r="O703" s="203"/>
      <c r="P703" s="203"/>
      <c r="Q703" s="203"/>
      <c r="R703" s="203"/>
      <c r="S703" s="203"/>
      <c r="T703" s="204"/>
      <c r="AT703" s="205" t="s">
        <v>145</v>
      </c>
      <c r="AU703" s="205" t="s">
        <v>79</v>
      </c>
      <c r="AV703" s="13" t="s">
        <v>77</v>
      </c>
      <c r="AW703" s="13" t="s">
        <v>31</v>
      </c>
      <c r="AX703" s="13" t="s">
        <v>69</v>
      </c>
      <c r="AY703" s="205" t="s">
        <v>128</v>
      </c>
    </row>
    <row r="704" spans="1:65" s="14" customFormat="1" ht="11.25">
      <c r="B704" s="206"/>
      <c r="C704" s="207"/>
      <c r="D704" s="189" t="s">
        <v>145</v>
      </c>
      <c r="E704" s="208" t="s">
        <v>19</v>
      </c>
      <c r="F704" s="209" t="s">
        <v>166</v>
      </c>
      <c r="G704" s="207"/>
      <c r="H704" s="210">
        <v>62.35</v>
      </c>
      <c r="I704" s="211"/>
      <c r="J704" s="207"/>
      <c r="K704" s="207"/>
      <c r="L704" s="212"/>
      <c r="M704" s="213"/>
      <c r="N704" s="214"/>
      <c r="O704" s="214"/>
      <c r="P704" s="214"/>
      <c r="Q704" s="214"/>
      <c r="R704" s="214"/>
      <c r="S704" s="214"/>
      <c r="T704" s="215"/>
      <c r="AT704" s="216" t="s">
        <v>145</v>
      </c>
      <c r="AU704" s="216" t="s">
        <v>79</v>
      </c>
      <c r="AV704" s="14" t="s">
        <v>79</v>
      </c>
      <c r="AW704" s="14" t="s">
        <v>31</v>
      </c>
      <c r="AX704" s="14" t="s">
        <v>69</v>
      </c>
      <c r="AY704" s="216" t="s">
        <v>128</v>
      </c>
    </row>
    <row r="705" spans="1:65" s="15" customFormat="1" ht="11.25">
      <c r="B705" s="217"/>
      <c r="C705" s="218"/>
      <c r="D705" s="189" t="s">
        <v>145</v>
      </c>
      <c r="E705" s="219" t="s">
        <v>19</v>
      </c>
      <c r="F705" s="220" t="s">
        <v>148</v>
      </c>
      <c r="G705" s="218"/>
      <c r="H705" s="221">
        <v>62.35</v>
      </c>
      <c r="I705" s="222"/>
      <c r="J705" s="218"/>
      <c r="K705" s="218"/>
      <c r="L705" s="223"/>
      <c r="M705" s="224"/>
      <c r="N705" s="225"/>
      <c r="O705" s="225"/>
      <c r="P705" s="225"/>
      <c r="Q705" s="225"/>
      <c r="R705" s="225"/>
      <c r="S705" s="225"/>
      <c r="T705" s="226"/>
      <c r="AT705" s="227" t="s">
        <v>145</v>
      </c>
      <c r="AU705" s="227" t="s">
        <v>79</v>
      </c>
      <c r="AV705" s="15" t="s">
        <v>139</v>
      </c>
      <c r="AW705" s="15" t="s">
        <v>31</v>
      </c>
      <c r="AX705" s="15" t="s">
        <v>69</v>
      </c>
      <c r="AY705" s="227" t="s">
        <v>128</v>
      </c>
    </row>
    <row r="706" spans="1:65" s="16" customFormat="1" ht="11.25">
      <c r="B706" s="228"/>
      <c r="C706" s="229"/>
      <c r="D706" s="189" t="s">
        <v>145</v>
      </c>
      <c r="E706" s="230" t="s">
        <v>19</v>
      </c>
      <c r="F706" s="231" t="s">
        <v>153</v>
      </c>
      <c r="G706" s="229"/>
      <c r="H706" s="232">
        <v>108.152</v>
      </c>
      <c r="I706" s="233"/>
      <c r="J706" s="229"/>
      <c r="K706" s="229"/>
      <c r="L706" s="234"/>
      <c r="M706" s="235"/>
      <c r="N706" s="236"/>
      <c r="O706" s="236"/>
      <c r="P706" s="236"/>
      <c r="Q706" s="236"/>
      <c r="R706" s="236"/>
      <c r="S706" s="236"/>
      <c r="T706" s="237"/>
      <c r="AT706" s="238" t="s">
        <v>145</v>
      </c>
      <c r="AU706" s="238" t="s">
        <v>79</v>
      </c>
      <c r="AV706" s="16" t="s">
        <v>138</v>
      </c>
      <c r="AW706" s="16" t="s">
        <v>31</v>
      </c>
      <c r="AX706" s="16" t="s">
        <v>77</v>
      </c>
      <c r="AY706" s="238" t="s">
        <v>128</v>
      </c>
    </row>
    <row r="707" spans="1:65" s="14" customFormat="1" ht="11.25">
      <c r="B707" s="206"/>
      <c r="C707" s="207"/>
      <c r="D707" s="189" t="s">
        <v>145</v>
      </c>
      <c r="E707" s="207"/>
      <c r="F707" s="209" t="s">
        <v>619</v>
      </c>
      <c r="G707" s="207"/>
      <c r="H707" s="210">
        <v>113.56</v>
      </c>
      <c r="I707" s="211"/>
      <c r="J707" s="207"/>
      <c r="K707" s="207"/>
      <c r="L707" s="212"/>
      <c r="M707" s="213"/>
      <c r="N707" s="214"/>
      <c r="O707" s="214"/>
      <c r="P707" s="214"/>
      <c r="Q707" s="214"/>
      <c r="R707" s="214"/>
      <c r="S707" s="214"/>
      <c r="T707" s="215"/>
      <c r="AT707" s="216" t="s">
        <v>145</v>
      </c>
      <c r="AU707" s="216" t="s">
        <v>79</v>
      </c>
      <c r="AV707" s="14" t="s">
        <v>79</v>
      </c>
      <c r="AW707" s="14" t="s">
        <v>4</v>
      </c>
      <c r="AX707" s="14" t="s">
        <v>77</v>
      </c>
      <c r="AY707" s="216" t="s">
        <v>128</v>
      </c>
    </row>
    <row r="708" spans="1:65" s="2" customFormat="1" ht="21.75" customHeight="1">
      <c r="A708" s="37"/>
      <c r="B708" s="38"/>
      <c r="C708" s="176" t="s">
        <v>620</v>
      </c>
      <c r="D708" s="176" t="s">
        <v>133</v>
      </c>
      <c r="E708" s="177" t="s">
        <v>621</v>
      </c>
      <c r="F708" s="178" t="s">
        <v>622</v>
      </c>
      <c r="G708" s="179" t="s">
        <v>136</v>
      </c>
      <c r="H708" s="180">
        <v>113.56</v>
      </c>
      <c r="I708" s="181"/>
      <c r="J708" s="182">
        <f>ROUND(I708*H708,2)</f>
        <v>0</v>
      </c>
      <c r="K708" s="178" t="s">
        <v>137</v>
      </c>
      <c r="L708" s="42"/>
      <c r="M708" s="183" t="s">
        <v>19</v>
      </c>
      <c r="N708" s="184" t="s">
        <v>40</v>
      </c>
      <c r="O708" s="67"/>
      <c r="P708" s="185">
        <f>O708*H708</f>
        <v>0</v>
      </c>
      <c r="Q708" s="185">
        <v>2.9999999999999997E-4</v>
      </c>
      <c r="R708" s="185">
        <f>Q708*H708</f>
        <v>3.4068000000000001E-2</v>
      </c>
      <c r="S708" s="185">
        <v>0</v>
      </c>
      <c r="T708" s="186">
        <f>S708*H708</f>
        <v>0</v>
      </c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R708" s="187" t="s">
        <v>207</v>
      </c>
      <c r="AT708" s="187" t="s">
        <v>133</v>
      </c>
      <c r="AU708" s="187" t="s">
        <v>79</v>
      </c>
      <c r="AY708" s="20" t="s">
        <v>128</v>
      </c>
      <c r="BE708" s="188">
        <f>IF(N708="základní",J708,0)</f>
        <v>0</v>
      </c>
      <c r="BF708" s="188">
        <f>IF(N708="snížená",J708,0)</f>
        <v>0</v>
      </c>
      <c r="BG708" s="188">
        <f>IF(N708="zákl. přenesená",J708,0)</f>
        <v>0</v>
      </c>
      <c r="BH708" s="188">
        <f>IF(N708="sníž. přenesená",J708,0)</f>
        <v>0</v>
      </c>
      <c r="BI708" s="188">
        <f>IF(N708="nulová",J708,0)</f>
        <v>0</v>
      </c>
      <c r="BJ708" s="20" t="s">
        <v>77</v>
      </c>
      <c r="BK708" s="188">
        <f>ROUND(I708*H708,2)</f>
        <v>0</v>
      </c>
      <c r="BL708" s="20" t="s">
        <v>207</v>
      </c>
      <c r="BM708" s="187" t="s">
        <v>623</v>
      </c>
    </row>
    <row r="709" spans="1:65" s="2" customFormat="1" ht="19.5">
      <c r="A709" s="37"/>
      <c r="B709" s="38"/>
      <c r="C709" s="39"/>
      <c r="D709" s="189" t="s">
        <v>141</v>
      </c>
      <c r="E709" s="39"/>
      <c r="F709" s="190" t="s">
        <v>624</v>
      </c>
      <c r="G709" s="39"/>
      <c r="H709" s="39"/>
      <c r="I709" s="191"/>
      <c r="J709" s="39"/>
      <c r="K709" s="39"/>
      <c r="L709" s="42"/>
      <c r="M709" s="192"/>
      <c r="N709" s="193"/>
      <c r="O709" s="67"/>
      <c r="P709" s="67"/>
      <c r="Q709" s="67"/>
      <c r="R709" s="67"/>
      <c r="S709" s="67"/>
      <c r="T709" s="68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T709" s="20" t="s">
        <v>141</v>
      </c>
      <c r="AU709" s="20" t="s">
        <v>79</v>
      </c>
    </row>
    <row r="710" spans="1:65" s="2" customFormat="1" ht="11.25">
      <c r="A710" s="37"/>
      <c r="B710" s="38"/>
      <c r="C710" s="39"/>
      <c r="D710" s="194" t="s">
        <v>143</v>
      </c>
      <c r="E710" s="39"/>
      <c r="F710" s="195" t="s">
        <v>625</v>
      </c>
      <c r="G710" s="39"/>
      <c r="H710" s="39"/>
      <c r="I710" s="191"/>
      <c r="J710" s="39"/>
      <c r="K710" s="39"/>
      <c r="L710" s="42"/>
      <c r="M710" s="192"/>
      <c r="N710" s="193"/>
      <c r="O710" s="67"/>
      <c r="P710" s="67"/>
      <c r="Q710" s="67"/>
      <c r="R710" s="67"/>
      <c r="S710" s="67"/>
      <c r="T710" s="68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T710" s="20" t="s">
        <v>143</v>
      </c>
      <c r="AU710" s="20" t="s">
        <v>79</v>
      </c>
    </row>
    <row r="711" spans="1:65" s="13" customFormat="1" ht="11.25">
      <c r="B711" s="196"/>
      <c r="C711" s="197"/>
      <c r="D711" s="189" t="s">
        <v>145</v>
      </c>
      <c r="E711" s="198" t="s">
        <v>19</v>
      </c>
      <c r="F711" s="199" t="s">
        <v>236</v>
      </c>
      <c r="G711" s="197"/>
      <c r="H711" s="198" t="s">
        <v>19</v>
      </c>
      <c r="I711" s="200"/>
      <c r="J711" s="197"/>
      <c r="K711" s="197"/>
      <c r="L711" s="201"/>
      <c r="M711" s="202"/>
      <c r="N711" s="203"/>
      <c r="O711" s="203"/>
      <c r="P711" s="203"/>
      <c r="Q711" s="203"/>
      <c r="R711" s="203"/>
      <c r="S711" s="203"/>
      <c r="T711" s="204"/>
      <c r="AT711" s="205" t="s">
        <v>145</v>
      </c>
      <c r="AU711" s="205" t="s">
        <v>79</v>
      </c>
      <c r="AV711" s="13" t="s">
        <v>77</v>
      </c>
      <c r="AW711" s="13" t="s">
        <v>31</v>
      </c>
      <c r="AX711" s="13" t="s">
        <v>69</v>
      </c>
      <c r="AY711" s="205" t="s">
        <v>128</v>
      </c>
    </row>
    <row r="712" spans="1:65" s="13" customFormat="1" ht="11.25">
      <c r="B712" s="196"/>
      <c r="C712" s="197"/>
      <c r="D712" s="189" t="s">
        <v>145</v>
      </c>
      <c r="E712" s="198" t="s">
        <v>19</v>
      </c>
      <c r="F712" s="199" t="s">
        <v>146</v>
      </c>
      <c r="G712" s="197"/>
      <c r="H712" s="198" t="s">
        <v>19</v>
      </c>
      <c r="I712" s="200"/>
      <c r="J712" s="197"/>
      <c r="K712" s="197"/>
      <c r="L712" s="201"/>
      <c r="M712" s="202"/>
      <c r="N712" s="203"/>
      <c r="O712" s="203"/>
      <c r="P712" s="203"/>
      <c r="Q712" s="203"/>
      <c r="R712" s="203"/>
      <c r="S712" s="203"/>
      <c r="T712" s="204"/>
      <c r="AT712" s="205" t="s">
        <v>145</v>
      </c>
      <c r="AU712" s="205" t="s">
        <v>79</v>
      </c>
      <c r="AV712" s="13" t="s">
        <v>77</v>
      </c>
      <c r="AW712" s="13" t="s">
        <v>31</v>
      </c>
      <c r="AX712" s="13" t="s">
        <v>69</v>
      </c>
      <c r="AY712" s="205" t="s">
        <v>128</v>
      </c>
    </row>
    <row r="713" spans="1:65" s="14" customFormat="1" ht="11.25">
      <c r="B713" s="206"/>
      <c r="C713" s="207"/>
      <c r="D713" s="189" t="s">
        <v>145</v>
      </c>
      <c r="E713" s="208" t="s">
        <v>19</v>
      </c>
      <c r="F713" s="209" t="s">
        <v>147</v>
      </c>
      <c r="G713" s="207"/>
      <c r="H713" s="210">
        <v>32.409999999999997</v>
      </c>
      <c r="I713" s="211"/>
      <c r="J713" s="207"/>
      <c r="K713" s="207"/>
      <c r="L713" s="212"/>
      <c r="M713" s="213"/>
      <c r="N713" s="214"/>
      <c r="O713" s="214"/>
      <c r="P713" s="214"/>
      <c r="Q713" s="214"/>
      <c r="R713" s="214"/>
      <c r="S713" s="214"/>
      <c r="T713" s="215"/>
      <c r="AT713" s="216" t="s">
        <v>145</v>
      </c>
      <c r="AU713" s="216" t="s">
        <v>79</v>
      </c>
      <c r="AV713" s="14" t="s">
        <v>79</v>
      </c>
      <c r="AW713" s="14" t="s">
        <v>31</v>
      </c>
      <c r="AX713" s="14" t="s">
        <v>69</v>
      </c>
      <c r="AY713" s="216" t="s">
        <v>128</v>
      </c>
    </row>
    <row r="714" spans="1:65" s="13" customFormat="1" ht="11.25">
      <c r="B714" s="196"/>
      <c r="C714" s="197"/>
      <c r="D714" s="189" t="s">
        <v>145</v>
      </c>
      <c r="E714" s="198" t="s">
        <v>19</v>
      </c>
      <c r="F714" s="199" t="s">
        <v>149</v>
      </c>
      <c r="G714" s="197"/>
      <c r="H714" s="198" t="s">
        <v>19</v>
      </c>
      <c r="I714" s="200"/>
      <c r="J714" s="197"/>
      <c r="K714" s="197"/>
      <c r="L714" s="201"/>
      <c r="M714" s="202"/>
      <c r="N714" s="203"/>
      <c r="O714" s="203"/>
      <c r="P714" s="203"/>
      <c r="Q714" s="203"/>
      <c r="R714" s="203"/>
      <c r="S714" s="203"/>
      <c r="T714" s="204"/>
      <c r="AT714" s="205" t="s">
        <v>145</v>
      </c>
      <c r="AU714" s="205" t="s">
        <v>79</v>
      </c>
      <c r="AV714" s="13" t="s">
        <v>77</v>
      </c>
      <c r="AW714" s="13" t="s">
        <v>31</v>
      </c>
      <c r="AX714" s="13" t="s">
        <v>69</v>
      </c>
      <c r="AY714" s="205" t="s">
        <v>128</v>
      </c>
    </row>
    <row r="715" spans="1:65" s="14" customFormat="1" ht="11.25">
      <c r="B715" s="206"/>
      <c r="C715" s="207"/>
      <c r="D715" s="189" t="s">
        <v>145</v>
      </c>
      <c r="E715" s="208" t="s">
        <v>19</v>
      </c>
      <c r="F715" s="209" t="s">
        <v>150</v>
      </c>
      <c r="G715" s="207"/>
      <c r="H715" s="210">
        <v>9.2159999999999993</v>
      </c>
      <c r="I715" s="211"/>
      <c r="J715" s="207"/>
      <c r="K715" s="207"/>
      <c r="L715" s="212"/>
      <c r="M715" s="213"/>
      <c r="N715" s="214"/>
      <c r="O715" s="214"/>
      <c r="P715" s="214"/>
      <c r="Q715" s="214"/>
      <c r="R715" s="214"/>
      <c r="S715" s="214"/>
      <c r="T715" s="215"/>
      <c r="AT715" s="216" t="s">
        <v>145</v>
      </c>
      <c r="AU715" s="216" t="s">
        <v>79</v>
      </c>
      <c r="AV715" s="14" t="s">
        <v>79</v>
      </c>
      <c r="AW715" s="14" t="s">
        <v>31</v>
      </c>
      <c r="AX715" s="14" t="s">
        <v>69</v>
      </c>
      <c r="AY715" s="216" t="s">
        <v>128</v>
      </c>
    </row>
    <row r="716" spans="1:65" s="14" customFormat="1" ht="11.25">
      <c r="B716" s="206"/>
      <c r="C716" s="207"/>
      <c r="D716" s="189" t="s">
        <v>145</v>
      </c>
      <c r="E716" s="208" t="s">
        <v>19</v>
      </c>
      <c r="F716" s="209" t="s">
        <v>151</v>
      </c>
      <c r="G716" s="207"/>
      <c r="H716" s="210">
        <v>1.3440000000000001</v>
      </c>
      <c r="I716" s="211"/>
      <c r="J716" s="207"/>
      <c r="K716" s="207"/>
      <c r="L716" s="212"/>
      <c r="M716" s="213"/>
      <c r="N716" s="214"/>
      <c r="O716" s="214"/>
      <c r="P716" s="214"/>
      <c r="Q716" s="214"/>
      <c r="R716" s="214"/>
      <c r="S716" s="214"/>
      <c r="T716" s="215"/>
      <c r="AT716" s="216" t="s">
        <v>145</v>
      </c>
      <c r="AU716" s="216" t="s">
        <v>79</v>
      </c>
      <c r="AV716" s="14" t="s">
        <v>79</v>
      </c>
      <c r="AW716" s="14" t="s">
        <v>31</v>
      </c>
      <c r="AX716" s="14" t="s">
        <v>69</v>
      </c>
      <c r="AY716" s="216" t="s">
        <v>128</v>
      </c>
    </row>
    <row r="717" spans="1:65" s="14" customFormat="1" ht="11.25">
      <c r="B717" s="206"/>
      <c r="C717" s="207"/>
      <c r="D717" s="189" t="s">
        <v>145</v>
      </c>
      <c r="E717" s="208" t="s">
        <v>19</v>
      </c>
      <c r="F717" s="209" t="s">
        <v>152</v>
      </c>
      <c r="G717" s="207"/>
      <c r="H717" s="210">
        <v>2.8319999999999999</v>
      </c>
      <c r="I717" s="211"/>
      <c r="J717" s="207"/>
      <c r="K717" s="207"/>
      <c r="L717" s="212"/>
      <c r="M717" s="213"/>
      <c r="N717" s="214"/>
      <c r="O717" s="214"/>
      <c r="P717" s="214"/>
      <c r="Q717" s="214"/>
      <c r="R717" s="214"/>
      <c r="S717" s="214"/>
      <c r="T717" s="215"/>
      <c r="AT717" s="216" t="s">
        <v>145</v>
      </c>
      <c r="AU717" s="216" t="s">
        <v>79</v>
      </c>
      <c r="AV717" s="14" t="s">
        <v>79</v>
      </c>
      <c r="AW717" s="14" t="s">
        <v>31</v>
      </c>
      <c r="AX717" s="14" t="s">
        <v>69</v>
      </c>
      <c r="AY717" s="216" t="s">
        <v>128</v>
      </c>
    </row>
    <row r="718" spans="1:65" s="15" customFormat="1" ht="11.25">
      <c r="B718" s="217"/>
      <c r="C718" s="218"/>
      <c r="D718" s="189" t="s">
        <v>145</v>
      </c>
      <c r="E718" s="219" t="s">
        <v>19</v>
      </c>
      <c r="F718" s="220" t="s">
        <v>148</v>
      </c>
      <c r="G718" s="218"/>
      <c r="H718" s="221">
        <v>45.802</v>
      </c>
      <c r="I718" s="222"/>
      <c r="J718" s="218"/>
      <c r="K718" s="218"/>
      <c r="L718" s="223"/>
      <c r="M718" s="224"/>
      <c r="N718" s="225"/>
      <c r="O718" s="225"/>
      <c r="P718" s="225"/>
      <c r="Q718" s="225"/>
      <c r="R718" s="225"/>
      <c r="S718" s="225"/>
      <c r="T718" s="226"/>
      <c r="AT718" s="227" t="s">
        <v>145</v>
      </c>
      <c r="AU718" s="227" t="s">
        <v>79</v>
      </c>
      <c r="AV718" s="15" t="s">
        <v>139</v>
      </c>
      <c r="AW718" s="15" t="s">
        <v>31</v>
      </c>
      <c r="AX718" s="15" t="s">
        <v>69</v>
      </c>
      <c r="AY718" s="227" t="s">
        <v>128</v>
      </c>
    </row>
    <row r="719" spans="1:65" s="13" customFormat="1" ht="11.25">
      <c r="B719" s="196"/>
      <c r="C719" s="197"/>
      <c r="D719" s="189" t="s">
        <v>145</v>
      </c>
      <c r="E719" s="198" t="s">
        <v>19</v>
      </c>
      <c r="F719" s="199" t="s">
        <v>165</v>
      </c>
      <c r="G719" s="197"/>
      <c r="H719" s="198" t="s">
        <v>19</v>
      </c>
      <c r="I719" s="200"/>
      <c r="J719" s="197"/>
      <c r="K719" s="197"/>
      <c r="L719" s="201"/>
      <c r="M719" s="202"/>
      <c r="N719" s="203"/>
      <c r="O719" s="203"/>
      <c r="P719" s="203"/>
      <c r="Q719" s="203"/>
      <c r="R719" s="203"/>
      <c r="S719" s="203"/>
      <c r="T719" s="204"/>
      <c r="AT719" s="205" t="s">
        <v>145</v>
      </c>
      <c r="AU719" s="205" t="s">
        <v>79</v>
      </c>
      <c r="AV719" s="13" t="s">
        <v>77</v>
      </c>
      <c r="AW719" s="13" t="s">
        <v>31</v>
      </c>
      <c r="AX719" s="13" t="s">
        <v>69</v>
      </c>
      <c r="AY719" s="205" t="s">
        <v>128</v>
      </c>
    </row>
    <row r="720" spans="1:65" s="14" customFormat="1" ht="11.25">
      <c r="B720" s="206"/>
      <c r="C720" s="207"/>
      <c r="D720" s="189" t="s">
        <v>145</v>
      </c>
      <c r="E720" s="208" t="s">
        <v>19</v>
      </c>
      <c r="F720" s="209" t="s">
        <v>166</v>
      </c>
      <c r="G720" s="207"/>
      <c r="H720" s="210">
        <v>62.35</v>
      </c>
      <c r="I720" s="211"/>
      <c r="J720" s="207"/>
      <c r="K720" s="207"/>
      <c r="L720" s="212"/>
      <c r="M720" s="213"/>
      <c r="N720" s="214"/>
      <c r="O720" s="214"/>
      <c r="P720" s="214"/>
      <c r="Q720" s="214"/>
      <c r="R720" s="214"/>
      <c r="S720" s="214"/>
      <c r="T720" s="215"/>
      <c r="AT720" s="216" t="s">
        <v>145</v>
      </c>
      <c r="AU720" s="216" t="s">
        <v>79</v>
      </c>
      <c r="AV720" s="14" t="s">
        <v>79</v>
      </c>
      <c r="AW720" s="14" t="s">
        <v>31</v>
      </c>
      <c r="AX720" s="14" t="s">
        <v>69</v>
      </c>
      <c r="AY720" s="216" t="s">
        <v>128</v>
      </c>
    </row>
    <row r="721" spans="1:65" s="15" customFormat="1" ht="11.25">
      <c r="B721" s="217"/>
      <c r="C721" s="218"/>
      <c r="D721" s="189" t="s">
        <v>145</v>
      </c>
      <c r="E721" s="219" t="s">
        <v>19</v>
      </c>
      <c r="F721" s="220" t="s">
        <v>148</v>
      </c>
      <c r="G721" s="218"/>
      <c r="H721" s="221">
        <v>62.35</v>
      </c>
      <c r="I721" s="222"/>
      <c r="J721" s="218"/>
      <c r="K721" s="218"/>
      <c r="L721" s="223"/>
      <c r="M721" s="224"/>
      <c r="N721" s="225"/>
      <c r="O721" s="225"/>
      <c r="P721" s="225"/>
      <c r="Q721" s="225"/>
      <c r="R721" s="225"/>
      <c r="S721" s="225"/>
      <c r="T721" s="226"/>
      <c r="AT721" s="227" t="s">
        <v>145</v>
      </c>
      <c r="AU721" s="227" t="s">
        <v>79</v>
      </c>
      <c r="AV721" s="15" t="s">
        <v>139</v>
      </c>
      <c r="AW721" s="15" t="s">
        <v>31</v>
      </c>
      <c r="AX721" s="15" t="s">
        <v>69</v>
      </c>
      <c r="AY721" s="227" t="s">
        <v>128</v>
      </c>
    </row>
    <row r="722" spans="1:65" s="16" customFormat="1" ht="11.25">
      <c r="B722" s="228"/>
      <c r="C722" s="229"/>
      <c r="D722" s="189" t="s">
        <v>145</v>
      </c>
      <c r="E722" s="230" t="s">
        <v>19</v>
      </c>
      <c r="F722" s="231" t="s">
        <v>153</v>
      </c>
      <c r="G722" s="229"/>
      <c r="H722" s="232">
        <v>108.152</v>
      </c>
      <c r="I722" s="233"/>
      <c r="J722" s="229"/>
      <c r="K722" s="229"/>
      <c r="L722" s="234"/>
      <c r="M722" s="235"/>
      <c r="N722" s="236"/>
      <c r="O722" s="236"/>
      <c r="P722" s="236"/>
      <c r="Q722" s="236"/>
      <c r="R722" s="236"/>
      <c r="S722" s="236"/>
      <c r="T722" s="237"/>
      <c r="AT722" s="238" t="s">
        <v>145</v>
      </c>
      <c r="AU722" s="238" t="s">
        <v>79</v>
      </c>
      <c r="AV722" s="16" t="s">
        <v>138</v>
      </c>
      <c r="AW722" s="16" t="s">
        <v>31</v>
      </c>
      <c r="AX722" s="16" t="s">
        <v>77</v>
      </c>
      <c r="AY722" s="238" t="s">
        <v>128</v>
      </c>
    </row>
    <row r="723" spans="1:65" s="14" customFormat="1" ht="11.25">
      <c r="B723" s="206"/>
      <c r="C723" s="207"/>
      <c r="D723" s="189" t="s">
        <v>145</v>
      </c>
      <c r="E723" s="207"/>
      <c r="F723" s="209" t="s">
        <v>619</v>
      </c>
      <c r="G723" s="207"/>
      <c r="H723" s="210">
        <v>113.56</v>
      </c>
      <c r="I723" s="211"/>
      <c r="J723" s="207"/>
      <c r="K723" s="207"/>
      <c r="L723" s="212"/>
      <c r="M723" s="213"/>
      <c r="N723" s="214"/>
      <c r="O723" s="214"/>
      <c r="P723" s="214"/>
      <c r="Q723" s="214"/>
      <c r="R723" s="214"/>
      <c r="S723" s="214"/>
      <c r="T723" s="215"/>
      <c r="AT723" s="216" t="s">
        <v>145</v>
      </c>
      <c r="AU723" s="216" t="s">
        <v>79</v>
      </c>
      <c r="AV723" s="14" t="s">
        <v>79</v>
      </c>
      <c r="AW723" s="14" t="s">
        <v>4</v>
      </c>
      <c r="AX723" s="14" t="s">
        <v>77</v>
      </c>
      <c r="AY723" s="216" t="s">
        <v>128</v>
      </c>
    </row>
    <row r="724" spans="1:65" s="2" customFormat="1" ht="16.5" customHeight="1">
      <c r="A724" s="37"/>
      <c r="B724" s="38"/>
      <c r="C724" s="176" t="s">
        <v>626</v>
      </c>
      <c r="D724" s="176" t="s">
        <v>133</v>
      </c>
      <c r="E724" s="177" t="s">
        <v>627</v>
      </c>
      <c r="F724" s="178" t="s">
        <v>628</v>
      </c>
      <c r="G724" s="179" t="s">
        <v>136</v>
      </c>
      <c r="H724" s="180">
        <v>19.518999999999998</v>
      </c>
      <c r="I724" s="181"/>
      <c r="J724" s="182">
        <f>ROUND(I724*H724,2)</f>
        <v>0</v>
      </c>
      <c r="K724" s="178" t="s">
        <v>137</v>
      </c>
      <c r="L724" s="42"/>
      <c r="M724" s="183" t="s">
        <v>19</v>
      </c>
      <c r="N724" s="184" t="s">
        <v>40</v>
      </c>
      <c r="O724" s="67"/>
      <c r="P724" s="185">
        <f>O724*H724</f>
        <v>0</v>
      </c>
      <c r="Q724" s="185">
        <v>0</v>
      </c>
      <c r="R724" s="185">
        <f>Q724*H724</f>
        <v>0</v>
      </c>
      <c r="S724" s="185">
        <v>0</v>
      </c>
      <c r="T724" s="186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7" t="s">
        <v>207</v>
      </c>
      <c r="AT724" s="187" t="s">
        <v>133</v>
      </c>
      <c r="AU724" s="187" t="s">
        <v>79</v>
      </c>
      <c r="AY724" s="20" t="s">
        <v>128</v>
      </c>
      <c r="BE724" s="188">
        <f>IF(N724="základní",J724,0)</f>
        <v>0</v>
      </c>
      <c r="BF724" s="188">
        <f>IF(N724="snížená",J724,0)</f>
        <v>0</v>
      </c>
      <c r="BG724" s="188">
        <f>IF(N724="zákl. přenesená",J724,0)</f>
        <v>0</v>
      </c>
      <c r="BH724" s="188">
        <f>IF(N724="sníž. přenesená",J724,0)</f>
        <v>0</v>
      </c>
      <c r="BI724" s="188">
        <f>IF(N724="nulová",J724,0)</f>
        <v>0</v>
      </c>
      <c r="BJ724" s="20" t="s">
        <v>77</v>
      </c>
      <c r="BK724" s="188">
        <f>ROUND(I724*H724,2)</f>
        <v>0</v>
      </c>
      <c r="BL724" s="20" t="s">
        <v>207</v>
      </c>
      <c r="BM724" s="187" t="s">
        <v>629</v>
      </c>
    </row>
    <row r="725" spans="1:65" s="2" customFormat="1" ht="19.5">
      <c r="A725" s="37"/>
      <c r="B725" s="38"/>
      <c r="C725" s="39"/>
      <c r="D725" s="189" t="s">
        <v>141</v>
      </c>
      <c r="E725" s="39"/>
      <c r="F725" s="190" t="s">
        <v>630</v>
      </c>
      <c r="G725" s="39"/>
      <c r="H725" s="39"/>
      <c r="I725" s="191"/>
      <c r="J725" s="39"/>
      <c r="K725" s="39"/>
      <c r="L725" s="42"/>
      <c r="M725" s="192"/>
      <c r="N725" s="193"/>
      <c r="O725" s="67"/>
      <c r="P725" s="67"/>
      <c r="Q725" s="67"/>
      <c r="R725" s="67"/>
      <c r="S725" s="67"/>
      <c r="T725" s="68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20" t="s">
        <v>141</v>
      </c>
      <c r="AU725" s="20" t="s">
        <v>79</v>
      </c>
    </row>
    <row r="726" spans="1:65" s="2" customFormat="1" ht="11.25">
      <c r="A726" s="37"/>
      <c r="B726" s="38"/>
      <c r="C726" s="39"/>
      <c r="D726" s="194" t="s">
        <v>143</v>
      </c>
      <c r="E726" s="39"/>
      <c r="F726" s="195" t="s">
        <v>631</v>
      </c>
      <c r="G726" s="39"/>
      <c r="H726" s="39"/>
      <c r="I726" s="191"/>
      <c r="J726" s="39"/>
      <c r="K726" s="39"/>
      <c r="L726" s="42"/>
      <c r="M726" s="192"/>
      <c r="N726" s="193"/>
      <c r="O726" s="67"/>
      <c r="P726" s="67"/>
      <c r="Q726" s="67"/>
      <c r="R726" s="67"/>
      <c r="S726" s="67"/>
      <c r="T726" s="68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T726" s="20" t="s">
        <v>143</v>
      </c>
      <c r="AU726" s="20" t="s">
        <v>79</v>
      </c>
    </row>
    <row r="727" spans="1:65" s="13" customFormat="1" ht="11.25">
      <c r="B727" s="196"/>
      <c r="C727" s="197"/>
      <c r="D727" s="189" t="s">
        <v>145</v>
      </c>
      <c r="E727" s="198" t="s">
        <v>19</v>
      </c>
      <c r="F727" s="199" t="s">
        <v>149</v>
      </c>
      <c r="G727" s="197"/>
      <c r="H727" s="198" t="s">
        <v>19</v>
      </c>
      <c r="I727" s="200"/>
      <c r="J727" s="197"/>
      <c r="K727" s="197"/>
      <c r="L727" s="201"/>
      <c r="M727" s="202"/>
      <c r="N727" s="203"/>
      <c r="O727" s="203"/>
      <c r="P727" s="203"/>
      <c r="Q727" s="203"/>
      <c r="R727" s="203"/>
      <c r="S727" s="203"/>
      <c r="T727" s="204"/>
      <c r="AT727" s="205" t="s">
        <v>145</v>
      </c>
      <c r="AU727" s="205" t="s">
        <v>79</v>
      </c>
      <c r="AV727" s="13" t="s">
        <v>77</v>
      </c>
      <c r="AW727" s="13" t="s">
        <v>31</v>
      </c>
      <c r="AX727" s="13" t="s">
        <v>69</v>
      </c>
      <c r="AY727" s="205" t="s">
        <v>128</v>
      </c>
    </row>
    <row r="728" spans="1:65" s="14" customFormat="1" ht="11.25">
      <c r="B728" s="206"/>
      <c r="C728" s="207"/>
      <c r="D728" s="189" t="s">
        <v>145</v>
      </c>
      <c r="E728" s="208" t="s">
        <v>19</v>
      </c>
      <c r="F728" s="209" t="s">
        <v>150</v>
      </c>
      <c r="G728" s="207"/>
      <c r="H728" s="210">
        <v>9.2159999999999993</v>
      </c>
      <c r="I728" s="211"/>
      <c r="J728" s="207"/>
      <c r="K728" s="207"/>
      <c r="L728" s="212"/>
      <c r="M728" s="213"/>
      <c r="N728" s="214"/>
      <c r="O728" s="214"/>
      <c r="P728" s="214"/>
      <c r="Q728" s="214"/>
      <c r="R728" s="214"/>
      <c r="S728" s="214"/>
      <c r="T728" s="215"/>
      <c r="AT728" s="216" t="s">
        <v>145</v>
      </c>
      <c r="AU728" s="216" t="s">
        <v>79</v>
      </c>
      <c r="AV728" s="14" t="s">
        <v>79</v>
      </c>
      <c r="AW728" s="14" t="s">
        <v>31</v>
      </c>
      <c r="AX728" s="14" t="s">
        <v>69</v>
      </c>
      <c r="AY728" s="216" t="s">
        <v>128</v>
      </c>
    </row>
    <row r="729" spans="1:65" s="14" customFormat="1" ht="11.25">
      <c r="B729" s="206"/>
      <c r="C729" s="207"/>
      <c r="D729" s="189" t="s">
        <v>145</v>
      </c>
      <c r="E729" s="208" t="s">
        <v>19</v>
      </c>
      <c r="F729" s="209" t="s">
        <v>151</v>
      </c>
      <c r="G729" s="207"/>
      <c r="H729" s="210">
        <v>1.3440000000000001</v>
      </c>
      <c r="I729" s="211"/>
      <c r="J729" s="207"/>
      <c r="K729" s="207"/>
      <c r="L729" s="212"/>
      <c r="M729" s="213"/>
      <c r="N729" s="214"/>
      <c r="O729" s="214"/>
      <c r="P729" s="214"/>
      <c r="Q729" s="214"/>
      <c r="R729" s="214"/>
      <c r="S729" s="214"/>
      <c r="T729" s="215"/>
      <c r="AT729" s="216" t="s">
        <v>145</v>
      </c>
      <c r="AU729" s="216" t="s">
        <v>79</v>
      </c>
      <c r="AV729" s="14" t="s">
        <v>79</v>
      </c>
      <c r="AW729" s="14" t="s">
        <v>31</v>
      </c>
      <c r="AX729" s="14" t="s">
        <v>69</v>
      </c>
      <c r="AY729" s="216" t="s">
        <v>128</v>
      </c>
    </row>
    <row r="730" spans="1:65" s="14" customFormat="1" ht="11.25">
      <c r="B730" s="206"/>
      <c r="C730" s="207"/>
      <c r="D730" s="189" t="s">
        <v>145</v>
      </c>
      <c r="E730" s="208" t="s">
        <v>19</v>
      </c>
      <c r="F730" s="209" t="s">
        <v>152</v>
      </c>
      <c r="G730" s="207"/>
      <c r="H730" s="210">
        <v>2.8319999999999999</v>
      </c>
      <c r="I730" s="211"/>
      <c r="J730" s="207"/>
      <c r="K730" s="207"/>
      <c r="L730" s="212"/>
      <c r="M730" s="213"/>
      <c r="N730" s="214"/>
      <c r="O730" s="214"/>
      <c r="P730" s="214"/>
      <c r="Q730" s="214"/>
      <c r="R730" s="214"/>
      <c r="S730" s="214"/>
      <c r="T730" s="215"/>
      <c r="AT730" s="216" t="s">
        <v>145</v>
      </c>
      <c r="AU730" s="216" t="s">
        <v>79</v>
      </c>
      <c r="AV730" s="14" t="s">
        <v>79</v>
      </c>
      <c r="AW730" s="14" t="s">
        <v>31</v>
      </c>
      <c r="AX730" s="14" t="s">
        <v>69</v>
      </c>
      <c r="AY730" s="216" t="s">
        <v>128</v>
      </c>
    </row>
    <row r="731" spans="1:65" s="15" customFormat="1" ht="11.25">
      <c r="B731" s="217"/>
      <c r="C731" s="218"/>
      <c r="D731" s="189" t="s">
        <v>145</v>
      </c>
      <c r="E731" s="219" t="s">
        <v>19</v>
      </c>
      <c r="F731" s="220" t="s">
        <v>148</v>
      </c>
      <c r="G731" s="218"/>
      <c r="H731" s="221">
        <v>13.391999999999999</v>
      </c>
      <c r="I731" s="222"/>
      <c r="J731" s="218"/>
      <c r="K731" s="218"/>
      <c r="L731" s="223"/>
      <c r="M731" s="224"/>
      <c r="N731" s="225"/>
      <c r="O731" s="225"/>
      <c r="P731" s="225"/>
      <c r="Q731" s="225"/>
      <c r="R731" s="225"/>
      <c r="S731" s="225"/>
      <c r="T731" s="226"/>
      <c r="AT731" s="227" t="s">
        <v>145</v>
      </c>
      <c r="AU731" s="227" t="s">
        <v>79</v>
      </c>
      <c r="AV731" s="15" t="s">
        <v>139</v>
      </c>
      <c r="AW731" s="15" t="s">
        <v>31</v>
      </c>
      <c r="AX731" s="15" t="s">
        <v>69</v>
      </c>
      <c r="AY731" s="227" t="s">
        <v>128</v>
      </c>
    </row>
    <row r="732" spans="1:65" s="13" customFormat="1" ht="11.25">
      <c r="B732" s="196"/>
      <c r="C732" s="197"/>
      <c r="D732" s="189" t="s">
        <v>145</v>
      </c>
      <c r="E732" s="198" t="s">
        <v>19</v>
      </c>
      <c r="F732" s="199" t="s">
        <v>632</v>
      </c>
      <c r="G732" s="197"/>
      <c r="H732" s="198" t="s">
        <v>19</v>
      </c>
      <c r="I732" s="200"/>
      <c r="J732" s="197"/>
      <c r="K732" s="197"/>
      <c r="L732" s="201"/>
      <c r="M732" s="202"/>
      <c r="N732" s="203"/>
      <c r="O732" s="203"/>
      <c r="P732" s="203"/>
      <c r="Q732" s="203"/>
      <c r="R732" s="203"/>
      <c r="S732" s="203"/>
      <c r="T732" s="204"/>
      <c r="AT732" s="205" t="s">
        <v>145</v>
      </c>
      <c r="AU732" s="205" t="s">
        <v>79</v>
      </c>
      <c r="AV732" s="13" t="s">
        <v>77</v>
      </c>
      <c r="AW732" s="13" t="s">
        <v>31</v>
      </c>
      <c r="AX732" s="13" t="s">
        <v>69</v>
      </c>
      <c r="AY732" s="205" t="s">
        <v>128</v>
      </c>
    </row>
    <row r="733" spans="1:65" s="14" customFormat="1" ht="11.25">
      <c r="B733" s="206"/>
      <c r="C733" s="207"/>
      <c r="D733" s="189" t="s">
        <v>145</v>
      </c>
      <c r="E733" s="208" t="s">
        <v>19</v>
      </c>
      <c r="F733" s="209" t="s">
        <v>633</v>
      </c>
      <c r="G733" s="207"/>
      <c r="H733" s="210">
        <v>3.6480000000000001</v>
      </c>
      <c r="I733" s="211"/>
      <c r="J733" s="207"/>
      <c r="K733" s="207"/>
      <c r="L733" s="212"/>
      <c r="M733" s="213"/>
      <c r="N733" s="214"/>
      <c r="O733" s="214"/>
      <c r="P733" s="214"/>
      <c r="Q733" s="214"/>
      <c r="R733" s="214"/>
      <c r="S733" s="214"/>
      <c r="T733" s="215"/>
      <c r="AT733" s="216" t="s">
        <v>145</v>
      </c>
      <c r="AU733" s="216" t="s">
        <v>79</v>
      </c>
      <c r="AV733" s="14" t="s">
        <v>79</v>
      </c>
      <c r="AW733" s="14" t="s">
        <v>31</v>
      </c>
      <c r="AX733" s="14" t="s">
        <v>69</v>
      </c>
      <c r="AY733" s="216" t="s">
        <v>128</v>
      </c>
    </row>
    <row r="734" spans="1:65" s="14" customFormat="1" ht="11.25">
      <c r="B734" s="206"/>
      <c r="C734" s="207"/>
      <c r="D734" s="189" t="s">
        <v>145</v>
      </c>
      <c r="E734" s="208" t="s">
        <v>19</v>
      </c>
      <c r="F734" s="209" t="s">
        <v>634</v>
      </c>
      <c r="G734" s="207"/>
      <c r="H734" s="210">
        <v>0.53200000000000003</v>
      </c>
      <c r="I734" s="211"/>
      <c r="J734" s="207"/>
      <c r="K734" s="207"/>
      <c r="L734" s="212"/>
      <c r="M734" s="213"/>
      <c r="N734" s="214"/>
      <c r="O734" s="214"/>
      <c r="P734" s="214"/>
      <c r="Q734" s="214"/>
      <c r="R734" s="214"/>
      <c r="S734" s="214"/>
      <c r="T734" s="215"/>
      <c r="AT734" s="216" t="s">
        <v>145</v>
      </c>
      <c r="AU734" s="216" t="s">
        <v>79</v>
      </c>
      <c r="AV734" s="14" t="s">
        <v>79</v>
      </c>
      <c r="AW734" s="14" t="s">
        <v>31</v>
      </c>
      <c r="AX734" s="14" t="s">
        <v>69</v>
      </c>
      <c r="AY734" s="216" t="s">
        <v>128</v>
      </c>
    </row>
    <row r="735" spans="1:65" s="14" customFormat="1" ht="11.25">
      <c r="B735" s="206"/>
      <c r="C735" s="207"/>
      <c r="D735" s="189" t="s">
        <v>145</v>
      </c>
      <c r="E735" s="208" t="s">
        <v>19</v>
      </c>
      <c r="F735" s="209" t="s">
        <v>262</v>
      </c>
      <c r="G735" s="207"/>
      <c r="H735" s="210">
        <v>1.9470000000000001</v>
      </c>
      <c r="I735" s="211"/>
      <c r="J735" s="207"/>
      <c r="K735" s="207"/>
      <c r="L735" s="212"/>
      <c r="M735" s="213"/>
      <c r="N735" s="214"/>
      <c r="O735" s="214"/>
      <c r="P735" s="214"/>
      <c r="Q735" s="214"/>
      <c r="R735" s="214"/>
      <c r="S735" s="214"/>
      <c r="T735" s="215"/>
      <c r="AT735" s="216" t="s">
        <v>145</v>
      </c>
      <c r="AU735" s="216" t="s">
        <v>79</v>
      </c>
      <c r="AV735" s="14" t="s">
        <v>79</v>
      </c>
      <c r="AW735" s="14" t="s">
        <v>31</v>
      </c>
      <c r="AX735" s="14" t="s">
        <v>69</v>
      </c>
      <c r="AY735" s="216" t="s">
        <v>128</v>
      </c>
    </row>
    <row r="736" spans="1:65" s="15" customFormat="1" ht="11.25">
      <c r="B736" s="217"/>
      <c r="C736" s="218"/>
      <c r="D736" s="189" t="s">
        <v>145</v>
      </c>
      <c r="E736" s="219" t="s">
        <v>19</v>
      </c>
      <c r="F736" s="220" t="s">
        <v>148</v>
      </c>
      <c r="G736" s="218"/>
      <c r="H736" s="221">
        <v>6.1269999999999998</v>
      </c>
      <c r="I736" s="222"/>
      <c r="J736" s="218"/>
      <c r="K736" s="218"/>
      <c r="L736" s="223"/>
      <c r="M736" s="224"/>
      <c r="N736" s="225"/>
      <c r="O736" s="225"/>
      <c r="P736" s="225"/>
      <c r="Q736" s="225"/>
      <c r="R736" s="225"/>
      <c r="S736" s="225"/>
      <c r="T736" s="226"/>
      <c r="AT736" s="227" t="s">
        <v>145</v>
      </c>
      <c r="AU736" s="227" t="s">
        <v>79</v>
      </c>
      <c r="AV736" s="15" t="s">
        <v>139</v>
      </c>
      <c r="AW736" s="15" t="s">
        <v>31</v>
      </c>
      <c r="AX736" s="15" t="s">
        <v>69</v>
      </c>
      <c r="AY736" s="227" t="s">
        <v>128</v>
      </c>
    </row>
    <row r="737" spans="1:65" s="16" customFormat="1" ht="11.25">
      <c r="B737" s="228"/>
      <c r="C737" s="229"/>
      <c r="D737" s="189" t="s">
        <v>145</v>
      </c>
      <c r="E737" s="230" t="s">
        <v>19</v>
      </c>
      <c r="F737" s="231" t="s">
        <v>153</v>
      </c>
      <c r="G737" s="229"/>
      <c r="H737" s="232">
        <v>19.518999999999998</v>
      </c>
      <c r="I737" s="233"/>
      <c r="J737" s="229"/>
      <c r="K737" s="229"/>
      <c r="L737" s="234"/>
      <c r="M737" s="235"/>
      <c r="N737" s="236"/>
      <c r="O737" s="236"/>
      <c r="P737" s="236"/>
      <c r="Q737" s="236"/>
      <c r="R737" s="236"/>
      <c r="S737" s="236"/>
      <c r="T737" s="237"/>
      <c r="AT737" s="238" t="s">
        <v>145</v>
      </c>
      <c r="AU737" s="238" t="s">
        <v>79</v>
      </c>
      <c r="AV737" s="16" t="s">
        <v>138</v>
      </c>
      <c r="AW737" s="16" t="s">
        <v>31</v>
      </c>
      <c r="AX737" s="16" t="s">
        <v>77</v>
      </c>
      <c r="AY737" s="238" t="s">
        <v>128</v>
      </c>
    </row>
    <row r="738" spans="1:65" s="12" customFormat="1" ht="25.9" customHeight="1">
      <c r="B738" s="160"/>
      <c r="C738" s="161"/>
      <c r="D738" s="162" t="s">
        <v>68</v>
      </c>
      <c r="E738" s="163" t="s">
        <v>635</v>
      </c>
      <c r="F738" s="163" t="s">
        <v>636</v>
      </c>
      <c r="G738" s="161"/>
      <c r="H738" s="161"/>
      <c r="I738" s="164"/>
      <c r="J738" s="165">
        <f>BK738</f>
        <v>0</v>
      </c>
      <c r="K738" s="161"/>
      <c r="L738" s="166"/>
      <c r="M738" s="167"/>
      <c r="N738" s="168"/>
      <c r="O738" s="168"/>
      <c r="P738" s="169">
        <f>SUM(P739:P746)</f>
        <v>0</v>
      </c>
      <c r="Q738" s="168"/>
      <c r="R738" s="169">
        <f>SUM(R739:R746)</f>
        <v>0</v>
      </c>
      <c r="S738" s="168"/>
      <c r="T738" s="170">
        <f>SUM(T739:T746)</f>
        <v>0</v>
      </c>
      <c r="AR738" s="171" t="s">
        <v>138</v>
      </c>
      <c r="AT738" s="172" t="s">
        <v>68</v>
      </c>
      <c r="AU738" s="172" t="s">
        <v>69</v>
      </c>
      <c r="AY738" s="171" t="s">
        <v>128</v>
      </c>
      <c r="BK738" s="173">
        <f>SUM(BK739:BK746)</f>
        <v>0</v>
      </c>
    </row>
    <row r="739" spans="1:65" s="2" customFormat="1" ht="16.5" customHeight="1">
      <c r="A739" s="37"/>
      <c r="B739" s="38"/>
      <c r="C739" s="176" t="s">
        <v>637</v>
      </c>
      <c r="D739" s="176" t="s">
        <v>133</v>
      </c>
      <c r="E739" s="177" t="s">
        <v>638</v>
      </c>
      <c r="F739" s="178" t="s">
        <v>639</v>
      </c>
      <c r="G739" s="179" t="s">
        <v>640</v>
      </c>
      <c r="H739" s="180">
        <v>75</v>
      </c>
      <c r="I739" s="181"/>
      <c r="J739" s="182">
        <f>ROUND(I739*H739,2)</f>
        <v>0</v>
      </c>
      <c r="K739" s="178" t="s">
        <v>137</v>
      </c>
      <c r="L739" s="42"/>
      <c r="M739" s="183" t="s">
        <v>19</v>
      </c>
      <c r="N739" s="184" t="s">
        <v>40</v>
      </c>
      <c r="O739" s="67"/>
      <c r="P739" s="185">
        <f>O739*H739</f>
        <v>0</v>
      </c>
      <c r="Q739" s="185">
        <v>0</v>
      </c>
      <c r="R739" s="185">
        <f>Q739*H739</f>
        <v>0</v>
      </c>
      <c r="S739" s="185">
        <v>0</v>
      </c>
      <c r="T739" s="186">
        <f>S739*H739</f>
        <v>0</v>
      </c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R739" s="187" t="s">
        <v>641</v>
      </c>
      <c r="AT739" s="187" t="s">
        <v>133</v>
      </c>
      <c r="AU739" s="187" t="s">
        <v>77</v>
      </c>
      <c r="AY739" s="20" t="s">
        <v>128</v>
      </c>
      <c r="BE739" s="188">
        <f>IF(N739="základní",J739,0)</f>
        <v>0</v>
      </c>
      <c r="BF739" s="188">
        <f>IF(N739="snížená",J739,0)</f>
        <v>0</v>
      </c>
      <c r="BG739" s="188">
        <f>IF(N739="zákl. přenesená",J739,0)</f>
        <v>0</v>
      </c>
      <c r="BH739" s="188">
        <f>IF(N739="sníž. přenesená",J739,0)</f>
        <v>0</v>
      </c>
      <c r="BI739" s="188">
        <f>IF(N739="nulová",J739,0)</f>
        <v>0</v>
      </c>
      <c r="BJ739" s="20" t="s">
        <v>77</v>
      </c>
      <c r="BK739" s="188">
        <f>ROUND(I739*H739,2)</f>
        <v>0</v>
      </c>
      <c r="BL739" s="20" t="s">
        <v>641</v>
      </c>
      <c r="BM739" s="187" t="s">
        <v>642</v>
      </c>
    </row>
    <row r="740" spans="1:65" s="2" customFormat="1" ht="11.25">
      <c r="A740" s="37"/>
      <c r="B740" s="38"/>
      <c r="C740" s="39"/>
      <c r="D740" s="189" t="s">
        <v>141</v>
      </c>
      <c r="E740" s="39"/>
      <c r="F740" s="190" t="s">
        <v>643</v>
      </c>
      <c r="G740" s="39"/>
      <c r="H740" s="39"/>
      <c r="I740" s="191"/>
      <c r="J740" s="39"/>
      <c r="K740" s="39"/>
      <c r="L740" s="42"/>
      <c r="M740" s="192"/>
      <c r="N740" s="193"/>
      <c r="O740" s="67"/>
      <c r="P740" s="67"/>
      <c r="Q740" s="67"/>
      <c r="R740" s="67"/>
      <c r="S740" s="67"/>
      <c r="T740" s="68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T740" s="20" t="s">
        <v>141</v>
      </c>
      <c r="AU740" s="20" t="s">
        <v>77</v>
      </c>
    </row>
    <row r="741" spans="1:65" s="2" customFormat="1" ht="11.25">
      <c r="A741" s="37"/>
      <c r="B741" s="38"/>
      <c r="C741" s="39"/>
      <c r="D741" s="194" t="s">
        <v>143</v>
      </c>
      <c r="E741" s="39"/>
      <c r="F741" s="195" t="s">
        <v>644</v>
      </c>
      <c r="G741" s="39"/>
      <c r="H741" s="39"/>
      <c r="I741" s="191"/>
      <c r="J741" s="39"/>
      <c r="K741" s="39"/>
      <c r="L741" s="42"/>
      <c r="M741" s="192"/>
      <c r="N741" s="193"/>
      <c r="O741" s="67"/>
      <c r="P741" s="67"/>
      <c r="Q741" s="67"/>
      <c r="R741" s="67"/>
      <c r="S741" s="67"/>
      <c r="T741" s="68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T741" s="20" t="s">
        <v>143</v>
      </c>
      <c r="AU741" s="20" t="s">
        <v>77</v>
      </c>
    </row>
    <row r="742" spans="1:65" s="13" customFormat="1" ht="11.25">
      <c r="B742" s="196"/>
      <c r="C742" s="197"/>
      <c r="D742" s="189" t="s">
        <v>145</v>
      </c>
      <c r="E742" s="198" t="s">
        <v>19</v>
      </c>
      <c r="F742" s="199" t="s">
        <v>645</v>
      </c>
      <c r="G742" s="197"/>
      <c r="H742" s="198" t="s">
        <v>19</v>
      </c>
      <c r="I742" s="200"/>
      <c r="J742" s="197"/>
      <c r="K742" s="197"/>
      <c r="L742" s="201"/>
      <c r="M742" s="202"/>
      <c r="N742" s="203"/>
      <c r="O742" s="203"/>
      <c r="P742" s="203"/>
      <c r="Q742" s="203"/>
      <c r="R742" s="203"/>
      <c r="S742" s="203"/>
      <c r="T742" s="204"/>
      <c r="AT742" s="205" t="s">
        <v>145</v>
      </c>
      <c r="AU742" s="205" t="s">
        <v>77</v>
      </c>
      <c r="AV742" s="13" t="s">
        <v>77</v>
      </c>
      <c r="AW742" s="13" t="s">
        <v>31</v>
      </c>
      <c r="AX742" s="13" t="s">
        <v>69</v>
      </c>
      <c r="AY742" s="205" t="s">
        <v>128</v>
      </c>
    </row>
    <row r="743" spans="1:65" s="13" customFormat="1" ht="11.25">
      <c r="B743" s="196"/>
      <c r="C743" s="197"/>
      <c r="D743" s="189" t="s">
        <v>145</v>
      </c>
      <c r="E743" s="198" t="s">
        <v>19</v>
      </c>
      <c r="F743" s="199" t="s">
        <v>646</v>
      </c>
      <c r="G743" s="197"/>
      <c r="H743" s="198" t="s">
        <v>19</v>
      </c>
      <c r="I743" s="200"/>
      <c r="J743" s="197"/>
      <c r="K743" s="197"/>
      <c r="L743" s="201"/>
      <c r="M743" s="202"/>
      <c r="N743" s="203"/>
      <c r="O743" s="203"/>
      <c r="P743" s="203"/>
      <c r="Q743" s="203"/>
      <c r="R743" s="203"/>
      <c r="S743" s="203"/>
      <c r="T743" s="204"/>
      <c r="AT743" s="205" t="s">
        <v>145</v>
      </c>
      <c r="AU743" s="205" t="s">
        <v>77</v>
      </c>
      <c r="AV743" s="13" t="s">
        <v>77</v>
      </c>
      <c r="AW743" s="13" t="s">
        <v>31</v>
      </c>
      <c r="AX743" s="13" t="s">
        <v>69</v>
      </c>
      <c r="AY743" s="205" t="s">
        <v>128</v>
      </c>
    </row>
    <row r="744" spans="1:65" s="13" customFormat="1" ht="11.25">
      <c r="B744" s="196"/>
      <c r="C744" s="197"/>
      <c r="D744" s="189" t="s">
        <v>145</v>
      </c>
      <c r="E744" s="198" t="s">
        <v>19</v>
      </c>
      <c r="F744" s="199" t="s">
        <v>647</v>
      </c>
      <c r="G744" s="197"/>
      <c r="H744" s="198" t="s">
        <v>19</v>
      </c>
      <c r="I744" s="200"/>
      <c r="J744" s="197"/>
      <c r="K744" s="197"/>
      <c r="L744" s="201"/>
      <c r="M744" s="202"/>
      <c r="N744" s="203"/>
      <c r="O744" s="203"/>
      <c r="P744" s="203"/>
      <c r="Q744" s="203"/>
      <c r="R744" s="203"/>
      <c r="S744" s="203"/>
      <c r="T744" s="204"/>
      <c r="AT744" s="205" t="s">
        <v>145</v>
      </c>
      <c r="AU744" s="205" t="s">
        <v>77</v>
      </c>
      <c r="AV744" s="13" t="s">
        <v>77</v>
      </c>
      <c r="AW744" s="13" t="s">
        <v>31</v>
      </c>
      <c r="AX744" s="13" t="s">
        <v>69</v>
      </c>
      <c r="AY744" s="205" t="s">
        <v>128</v>
      </c>
    </row>
    <row r="745" spans="1:65" s="14" customFormat="1" ht="11.25">
      <c r="B745" s="206"/>
      <c r="C745" s="207"/>
      <c r="D745" s="189" t="s">
        <v>145</v>
      </c>
      <c r="E745" s="208" t="s">
        <v>19</v>
      </c>
      <c r="F745" s="209" t="s">
        <v>648</v>
      </c>
      <c r="G745" s="207"/>
      <c r="H745" s="210">
        <v>75</v>
      </c>
      <c r="I745" s="211"/>
      <c r="J745" s="207"/>
      <c r="K745" s="207"/>
      <c r="L745" s="212"/>
      <c r="M745" s="213"/>
      <c r="N745" s="214"/>
      <c r="O745" s="214"/>
      <c r="P745" s="214"/>
      <c r="Q745" s="214"/>
      <c r="R745" s="214"/>
      <c r="S745" s="214"/>
      <c r="T745" s="215"/>
      <c r="AT745" s="216" t="s">
        <v>145</v>
      </c>
      <c r="AU745" s="216" t="s">
        <v>77</v>
      </c>
      <c r="AV745" s="14" t="s">
        <v>79</v>
      </c>
      <c r="AW745" s="14" t="s">
        <v>31</v>
      </c>
      <c r="AX745" s="14" t="s">
        <v>69</v>
      </c>
      <c r="AY745" s="216" t="s">
        <v>128</v>
      </c>
    </row>
    <row r="746" spans="1:65" s="15" customFormat="1" ht="11.25">
      <c r="B746" s="217"/>
      <c r="C746" s="218"/>
      <c r="D746" s="189" t="s">
        <v>145</v>
      </c>
      <c r="E746" s="219" t="s">
        <v>19</v>
      </c>
      <c r="F746" s="220" t="s">
        <v>148</v>
      </c>
      <c r="G746" s="218"/>
      <c r="H746" s="221">
        <v>75</v>
      </c>
      <c r="I746" s="222"/>
      <c r="J746" s="218"/>
      <c r="K746" s="218"/>
      <c r="L746" s="223"/>
      <c r="M746" s="249"/>
      <c r="N746" s="250"/>
      <c r="O746" s="250"/>
      <c r="P746" s="250"/>
      <c r="Q746" s="250"/>
      <c r="R746" s="250"/>
      <c r="S746" s="250"/>
      <c r="T746" s="251"/>
      <c r="AT746" s="227" t="s">
        <v>145</v>
      </c>
      <c r="AU746" s="227" t="s">
        <v>77</v>
      </c>
      <c r="AV746" s="15" t="s">
        <v>139</v>
      </c>
      <c r="AW746" s="15" t="s">
        <v>31</v>
      </c>
      <c r="AX746" s="15" t="s">
        <v>77</v>
      </c>
      <c r="AY746" s="227" t="s">
        <v>128</v>
      </c>
    </row>
    <row r="747" spans="1:65" s="2" customFormat="1" ht="6.95" customHeight="1">
      <c r="A747" s="37"/>
      <c r="B747" s="50"/>
      <c r="C747" s="51"/>
      <c r="D747" s="51"/>
      <c r="E747" s="51"/>
      <c r="F747" s="51"/>
      <c r="G747" s="51"/>
      <c r="H747" s="51"/>
      <c r="I747" s="51"/>
      <c r="J747" s="51"/>
      <c r="K747" s="51"/>
      <c r="L747" s="42"/>
      <c r="M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</row>
  </sheetData>
  <sheetProtection algorithmName="SHA-512" hashValue="GwkKd5MmbKeKX5EcDh2LFhd7VrXOriB/R0qw8/HXT6RRPz20ropWwCAO0dCM7ceCohpqbZdpgTu5RCwIMpsg2A==" saltValue="5WU86yfkHjdg41AUc3Ndh3QY/3hIvzHTI/lk9eVI78utrZg/jElcpS7Ayxmja+4YvFMLJtxK6bKC5fNR1awEfA==" spinCount="100000" sheet="1" objects="1" scenarios="1" formatColumns="0" formatRows="0" autoFilter="0"/>
  <autoFilter ref="C98:K746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5" r:id="rId1"/>
    <hyperlink ref="F118" r:id="rId2"/>
    <hyperlink ref="F131" r:id="rId3"/>
    <hyperlink ref="F138" r:id="rId4"/>
    <hyperlink ref="F146" r:id="rId5"/>
    <hyperlink ref="F153" r:id="rId6"/>
    <hyperlink ref="F157" r:id="rId7"/>
    <hyperlink ref="F161" r:id="rId8"/>
    <hyperlink ref="F165" r:id="rId9"/>
    <hyperlink ref="F171" r:id="rId10"/>
    <hyperlink ref="F177" r:id="rId11"/>
    <hyperlink ref="F183" r:id="rId12"/>
    <hyperlink ref="F195" r:id="rId13"/>
    <hyperlink ref="F203" r:id="rId14"/>
    <hyperlink ref="F214" r:id="rId15"/>
    <hyperlink ref="F225" r:id="rId16"/>
    <hyperlink ref="F241" r:id="rId17"/>
    <hyperlink ref="F257" r:id="rId18"/>
    <hyperlink ref="F268" r:id="rId19"/>
    <hyperlink ref="F280" r:id="rId20"/>
    <hyperlink ref="F291" r:id="rId21"/>
    <hyperlink ref="F303" r:id="rId22"/>
    <hyperlink ref="F319" r:id="rId23"/>
    <hyperlink ref="F335" r:id="rId24"/>
    <hyperlink ref="F346" r:id="rId25"/>
    <hyperlink ref="F357" r:id="rId26"/>
    <hyperlink ref="F373" r:id="rId27"/>
    <hyperlink ref="F389" r:id="rId28"/>
    <hyperlink ref="F400" r:id="rId29"/>
    <hyperlink ref="F411" r:id="rId30"/>
    <hyperlink ref="F427" r:id="rId31"/>
    <hyperlink ref="F443" r:id="rId32"/>
    <hyperlink ref="F460" r:id="rId33"/>
    <hyperlink ref="F477" r:id="rId34"/>
    <hyperlink ref="F494" r:id="rId35"/>
    <hyperlink ref="F510" r:id="rId36"/>
    <hyperlink ref="F526" r:id="rId37"/>
    <hyperlink ref="F543" r:id="rId38"/>
    <hyperlink ref="F546" r:id="rId39"/>
    <hyperlink ref="F551" r:id="rId40"/>
    <hyperlink ref="F554" r:id="rId41"/>
    <hyperlink ref="F558" r:id="rId42"/>
    <hyperlink ref="F563" r:id="rId43"/>
    <hyperlink ref="F568" r:id="rId44"/>
    <hyperlink ref="F573" r:id="rId45"/>
    <hyperlink ref="F577" r:id="rId46"/>
    <hyperlink ref="F588" r:id="rId47"/>
    <hyperlink ref="F595" r:id="rId48"/>
    <hyperlink ref="F602" r:id="rId49"/>
    <hyperlink ref="F611" r:id="rId50"/>
    <hyperlink ref="F620" r:id="rId51"/>
    <hyperlink ref="F625" r:id="rId52"/>
    <hyperlink ref="F630" r:id="rId53"/>
    <hyperlink ref="F634" r:id="rId54"/>
    <hyperlink ref="F647" r:id="rId55"/>
    <hyperlink ref="F651" r:id="rId56"/>
    <hyperlink ref="F660" r:id="rId57"/>
    <hyperlink ref="F664" r:id="rId58"/>
    <hyperlink ref="F672" r:id="rId59"/>
    <hyperlink ref="F677" r:id="rId60"/>
    <hyperlink ref="F685" r:id="rId61"/>
    <hyperlink ref="F694" r:id="rId62"/>
    <hyperlink ref="F710" r:id="rId63"/>
    <hyperlink ref="F726" r:id="rId64"/>
    <hyperlink ref="F741" r:id="rId65"/>
  </hyperlinks>
  <pageMargins left="0.39374999999999999" right="0.39374999999999999" top="0.39374999999999999" bottom="0.39374999999999999" header="0" footer="0"/>
  <pageSetup paperSize="9" scale="84" fitToHeight="100" orientation="landscape" blackAndWhite="1" r:id="rId66"/>
  <headerFooter>
    <oddFooter>&amp;CStrana &amp;P z &amp;N</oddFooter>
  </headerFooter>
  <drawing r:id="rId6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0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79</v>
      </c>
    </row>
    <row r="4" spans="1:46" s="1" customFormat="1" ht="24.95" customHeight="1">
      <c r="B4" s="23"/>
      <c r="D4" s="106" t="s">
        <v>86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2" t="str">
        <f>'Rekapitulace stavby'!K6</f>
        <v>DPS STRECHA PRO FVE, HAVÍŘOV</v>
      </c>
      <c r="F7" s="383"/>
      <c r="G7" s="383"/>
      <c r="H7" s="383"/>
      <c r="L7" s="23"/>
    </row>
    <row r="8" spans="1:46" s="2" customFormat="1" ht="12" customHeight="1">
      <c r="A8" s="37"/>
      <c r="B8" s="42"/>
      <c r="C8" s="37"/>
      <c r="D8" s="108" t="s">
        <v>87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4" t="s">
        <v>649</v>
      </c>
      <c r="F9" s="385"/>
      <c r="G9" s="385"/>
      <c r="H9" s="385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14. 2. 2025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22</v>
      </c>
      <c r="F15" s="37"/>
      <c r="G15" s="37"/>
      <c r="H15" s="37"/>
      <c r="I15" s="108" t="s">
        <v>27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6" t="str">
        <f>'Rekapitulace stavby'!E14</f>
        <v>Vyplň údaj</v>
      </c>
      <c r="F18" s="387"/>
      <c r="G18" s="387"/>
      <c r="H18" s="387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22</v>
      </c>
      <c r="F21" s="37"/>
      <c r="G21" s="37"/>
      <c r="H21" s="37"/>
      <c r="I21" s="108" t="s">
        <v>27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32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22</v>
      </c>
      <c r="F24" s="37"/>
      <c r="G24" s="37"/>
      <c r="H24" s="37"/>
      <c r="I24" s="108" t="s">
        <v>27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33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8" t="s">
        <v>19</v>
      </c>
      <c r="F27" s="388"/>
      <c r="G27" s="388"/>
      <c r="H27" s="388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35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37</v>
      </c>
      <c r="G32" s="37"/>
      <c r="H32" s="37"/>
      <c r="I32" s="118" t="s">
        <v>36</v>
      </c>
      <c r="J32" s="118" t="s">
        <v>38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39</v>
      </c>
      <c r="E33" s="108" t="s">
        <v>40</v>
      </c>
      <c r="F33" s="120">
        <f>ROUND((SUM(BE87:BE237)),  2)</f>
        <v>0</v>
      </c>
      <c r="G33" s="37"/>
      <c r="H33" s="37"/>
      <c r="I33" s="121">
        <v>0.21</v>
      </c>
      <c r="J33" s="120">
        <f>ROUND(((SUM(BE87:BE237))*I33),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41</v>
      </c>
      <c r="F34" s="120">
        <f>ROUND((SUM(BF87:BF237)),  2)</f>
        <v>0</v>
      </c>
      <c r="G34" s="37"/>
      <c r="H34" s="37"/>
      <c r="I34" s="121">
        <v>0.12</v>
      </c>
      <c r="J34" s="120">
        <f>ROUND(((SUM(BF87:BF237))*I34),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42</v>
      </c>
      <c r="F35" s="120">
        <f>ROUND((SUM(BG87:BG237)),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43</v>
      </c>
      <c r="F36" s="120">
        <f>ROUND((SUM(BH87:BH237)),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44</v>
      </c>
      <c r="F37" s="120">
        <f>ROUND((SUM(BI87:BI237)),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DPS STRECHA PRO FVE, HAVÍŘOV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1" t="str">
        <f>E9</f>
        <v>D.1.2 - Stavebně konstrukční řešení</v>
      </c>
      <c r="F50" s="391"/>
      <c r="G50" s="391"/>
      <c r="H50" s="391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14. 2. 2025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 xml:space="preserve"> 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32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90</v>
      </c>
      <c r="D57" s="134"/>
      <c r="E57" s="134"/>
      <c r="F57" s="134"/>
      <c r="G57" s="134"/>
      <c r="H57" s="134"/>
      <c r="I57" s="134"/>
      <c r="J57" s="135" t="s">
        <v>91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67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92</v>
      </c>
    </row>
    <row r="60" spans="1:47" s="9" customFormat="1" ht="24.95" customHeight="1">
      <c r="B60" s="137"/>
      <c r="C60" s="138"/>
      <c r="D60" s="139" t="s">
        <v>650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9" customFormat="1" ht="24.95" customHeight="1">
      <c r="B61" s="137"/>
      <c r="C61" s="138"/>
      <c r="D61" s="139" t="s">
        <v>93</v>
      </c>
      <c r="E61" s="140"/>
      <c r="F61" s="140"/>
      <c r="G61" s="140"/>
      <c r="H61" s="140"/>
      <c r="I61" s="140"/>
      <c r="J61" s="141">
        <f>J103</f>
        <v>0</v>
      </c>
      <c r="K61" s="138"/>
      <c r="L61" s="142"/>
    </row>
    <row r="62" spans="1:47" s="10" customFormat="1" ht="19.899999999999999" customHeight="1">
      <c r="B62" s="143"/>
      <c r="C62" s="144"/>
      <c r="D62" s="145" t="s">
        <v>97</v>
      </c>
      <c r="E62" s="146"/>
      <c r="F62" s="146"/>
      <c r="G62" s="146"/>
      <c r="H62" s="146"/>
      <c r="I62" s="146"/>
      <c r="J62" s="147">
        <f>J104</f>
        <v>0</v>
      </c>
      <c r="K62" s="144"/>
      <c r="L62" s="148"/>
    </row>
    <row r="63" spans="1:47" s="10" customFormat="1" ht="14.85" customHeight="1">
      <c r="B63" s="143"/>
      <c r="C63" s="144"/>
      <c r="D63" s="145" t="s">
        <v>101</v>
      </c>
      <c r="E63" s="146"/>
      <c r="F63" s="146"/>
      <c r="G63" s="146"/>
      <c r="H63" s="146"/>
      <c r="I63" s="146"/>
      <c r="J63" s="147">
        <f>J105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104</v>
      </c>
      <c r="E64" s="146"/>
      <c r="F64" s="146"/>
      <c r="G64" s="146"/>
      <c r="H64" s="146"/>
      <c r="I64" s="146"/>
      <c r="J64" s="147">
        <f>J115</f>
        <v>0</v>
      </c>
      <c r="K64" s="144"/>
      <c r="L64" s="148"/>
    </row>
    <row r="65" spans="1:31" s="9" customFormat="1" ht="24.95" customHeight="1">
      <c r="B65" s="137"/>
      <c r="C65" s="138"/>
      <c r="D65" s="139" t="s">
        <v>105</v>
      </c>
      <c r="E65" s="140"/>
      <c r="F65" s="140"/>
      <c r="G65" s="140"/>
      <c r="H65" s="140"/>
      <c r="I65" s="140"/>
      <c r="J65" s="141">
        <f>J119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108</v>
      </c>
      <c r="E66" s="146"/>
      <c r="F66" s="146"/>
      <c r="G66" s="146"/>
      <c r="H66" s="146"/>
      <c r="I66" s="146"/>
      <c r="J66" s="147">
        <f>J120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110</v>
      </c>
      <c r="E67" s="146"/>
      <c r="F67" s="146"/>
      <c r="G67" s="146"/>
      <c r="H67" s="146"/>
      <c r="I67" s="146"/>
      <c r="J67" s="147">
        <f>J189</f>
        <v>0</v>
      </c>
      <c r="K67" s="144"/>
      <c r="L67" s="148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113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89" t="str">
        <f>E7</f>
        <v>DPS STRECHA PRO FVE, HAVÍŘOV</v>
      </c>
      <c r="F77" s="390"/>
      <c r="G77" s="390"/>
      <c r="H77" s="390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87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61" t="str">
        <f>E9</f>
        <v>D.1.2 - Stavebně konstrukční řešení</v>
      </c>
      <c r="F79" s="391"/>
      <c r="G79" s="391"/>
      <c r="H79" s="391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 xml:space="preserve"> </v>
      </c>
      <c r="G81" s="39"/>
      <c r="H81" s="39"/>
      <c r="I81" s="32" t="s">
        <v>23</v>
      </c>
      <c r="J81" s="62" t="str">
        <f>IF(J12="","",J12)</f>
        <v>14. 2. 2025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25</v>
      </c>
      <c r="D83" s="39"/>
      <c r="E83" s="39"/>
      <c r="F83" s="30" t="str">
        <f>E15</f>
        <v xml:space="preserve"> </v>
      </c>
      <c r="G83" s="39"/>
      <c r="H83" s="39"/>
      <c r="I83" s="32" t="s">
        <v>30</v>
      </c>
      <c r="J83" s="35" t="str">
        <f>E21</f>
        <v xml:space="preserve"> 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28</v>
      </c>
      <c r="D84" s="39"/>
      <c r="E84" s="39"/>
      <c r="F84" s="30" t="str">
        <f>IF(E18="","",E18)</f>
        <v>Vyplň údaj</v>
      </c>
      <c r="G84" s="39"/>
      <c r="H84" s="39"/>
      <c r="I84" s="32" t="s">
        <v>32</v>
      </c>
      <c r="J84" s="35" t="str">
        <f>E24</f>
        <v xml:space="preserve"> 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114</v>
      </c>
      <c r="D86" s="152" t="s">
        <v>54</v>
      </c>
      <c r="E86" s="152" t="s">
        <v>50</v>
      </c>
      <c r="F86" s="152" t="s">
        <v>51</v>
      </c>
      <c r="G86" s="152" t="s">
        <v>115</v>
      </c>
      <c r="H86" s="152" t="s">
        <v>116</v>
      </c>
      <c r="I86" s="152" t="s">
        <v>117</v>
      </c>
      <c r="J86" s="152" t="s">
        <v>91</v>
      </c>
      <c r="K86" s="153" t="s">
        <v>118</v>
      </c>
      <c r="L86" s="154"/>
      <c r="M86" s="71" t="s">
        <v>19</v>
      </c>
      <c r="N86" s="72" t="s">
        <v>39</v>
      </c>
      <c r="O86" s="72" t="s">
        <v>119</v>
      </c>
      <c r="P86" s="72" t="s">
        <v>120</v>
      </c>
      <c r="Q86" s="72" t="s">
        <v>121</v>
      </c>
      <c r="R86" s="72" t="s">
        <v>122</v>
      </c>
      <c r="S86" s="72" t="s">
        <v>123</v>
      </c>
      <c r="T86" s="73" t="s">
        <v>124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7"/>
      <c r="B87" s="38"/>
      <c r="C87" s="78" t="s">
        <v>125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P88+P103+P119</f>
        <v>0</v>
      </c>
      <c r="Q87" s="75"/>
      <c r="R87" s="157">
        <f>R88+R103+R119</f>
        <v>0.92293650999999999</v>
      </c>
      <c r="S87" s="75"/>
      <c r="T87" s="158">
        <f>T88+T103+T119</f>
        <v>2.9547E-2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68</v>
      </c>
      <c r="AU87" s="20" t="s">
        <v>92</v>
      </c>
      <c r="BK87" s="159">
        <f>BK88+BK103+BK119</f>
        <v>0</v>
      </c>
    </row>
    <row r="88" spans="1:65" s="12" customFormat="1" ht="25.9" customHeight="1">
      <c r="B88" s="160"/>
      <c r="C88" s="161"/>
      <c r="D88" s="162" t="s">
        <v>68</v>
      </c>
      <c r="E88" s="163" t="s">
        <v>413</v>
      </c>
      <c r="F88" s="163" t="s">
        <v>414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SUM(P89:P102)</f>
        <v>0</v>
      </c>
      <c r="Q88" s="168"/>
      <c r="R88" s="169">
        <f>SUM(R89:R102)</f>
        <v>0</v>
      </c>
      <c r="S88" s="168"/>
      <c r="T88" s="170">
        <f>SUM(T89:T102)</f>
        <v>0</v>
      </c>
      <c r="AR88" s="171" t="s">
        <v>77</v>
      </c>
      <c r="AT88" s="172" t="s">
        <v>68</v>
      </c>
      <c r="AU88" s="172" t="s">
        <v>69</v>
      </c>
      <c r="AY88" s="171" t="s">
        <v>128</v>
      </c>
      <c r="BK88" s="173">
        <f>SUM(BK89:BK102)</f>
        <v>0</v>
      </c>
    </row>
    <row r="89" spans="1:65" s="2" customFormat="1" ht="16.5" customHeight="1">
      <c r="A89" s="37"/>
      <c r="B89" s="38"/>
      <c r="C89" s="176" t="s">
        <v>77</v>
      </c>
      <c r="D89" s="176" t="s">
        <v>133</v>
      </c>
      <c r="E89" s="177" t="s">
        <v>416</v>
      </c>
      <c r="F89" s="178" t="s">
        <v>417</v>
      </c>
      <c r="G89" s="179" t="s">
        <v>418</v>
      </c>
      <c r="H89" s="180">
        <v>0.03</v>
      </c>
      <c r="I89" s="181"/>
      <c r="J89" s="182">
        <f>ROUND(I89*H89,2)</f>
        <v>0</v>
      </c>
      <c r="K89" s="178" t="s">
        <v>137</v>
      </c>
      <c r="L89" s="42"/>
      <c r="M89" s="183" t="s">
        <v>19</v>
      </c>
      <c r="N89" s="184" t="s">
        <v>40</v>
      </c>
      <c r="O89" s="67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138</v>
      </c>
      <c r="AT89" s="187" t="s">
        <v>133</v>
      </c>
      <c r="AU89" s="187" t="s">
        <v>77</v>
      </c>
      <c r="AY89" s="20" t="s">
        <v>128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20" t="s">
        <v>77</v>
      </c>
      <c r="BK89" s="188">
        <f>ROUND(I89*H89,2)</f>
        <v>0</v>
      </c>
      <c r="BL89" s="20" t="s">
        <v>138</v>
      </c>
      <c r="BM89" s="187" t="s">
        <v>651</v>
      </c>
    </row>
    <row r="90" spans="1:65" s="2" customFormat="1" ht="11.25">
      <c r="A90" s="37"/>
      <c r="B90" s="38"/>
      <c r="C90" s="39"/>
      <c r="D90" s="189" t="s">
        <v>141</v>
      </c>
      <c r="E90" s="39"/>
      <c r="F90" s="190" t="s">
        <v>420</v>
      </c>
      <c r="G90" s="39"/>
      <c r="H90" s="39"/>
      <c r="I90" s="191"/>
      <c r="J90" s="39"/>
      <c r="K90" s="39"/>
      <c r="L90" s="42"/>
      <c r="M90" s="192"/>
      <c r="N90" s="193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141</v>
      </c>
      <c r="AU90" s="20" t="s">
        <v>77</v>
      </c>
    </row>
    <row r="91" spans="1:65" s="2" customFormat="1" ht="11.25">
      <c r="A91" s="37"/>
      <c r="B91" s="38"/>
      <c r="C91" s="39"/>
      <c r="D91" s="194" t="s">
        <v>143</v>
      </c>
      <c r="E91" s="39"/>
      <c r="F91" s="195" t="s">
        <v>421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143</v>
      </c>
      <c r="AU91" s="20" t="s">
        <v>77</v>
      </c>
    </row>
    <row r="92" spans="1:65" s="2" customFormat="1" ht="16.5" customHeight="1">
      <c r="A92" s="37"/>
      <c r="B92" s="38"/>
      <c r="C92" s="176" t="s">
        <v>79</v>
      </c>
      <c r="D92" s="176" t="s">
        <v>133</v>
      </c>
      <c r="E92" s="177" t="s">
        <v>423</v>
      </c>
      <c r="F92" s="178" t="s">
        <v>424</v>
      </c>
      <c r="G92" s="179" t="s">
        <v>418</v>
      </c>
      <c r="H92" s="180">
        <v>0.3</v>
      </c>
      <c r="I92" s="181"/>
      <c r="J92" s="182">
        <f>ROUND(I92*H92,2)</f>
        <v>0</v>
      </c>
      <c r="K92" s="178" t="s">
        <v>137</v>
      </c>
      <c r="L92" s="42"/>
      <c r="M92" s="183" t="s">
        <v>19</v>
      </c>
      <c r="N92" s="184" t="s">
        <v>40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138</v>
      </c>
      <c r="AT92" s="187" t="s">
        <v>133</v>
      </c>
      <c r="AU92" s="187" t="s">
        <v>77</v>
      </c>
      <c r="AY92" s="20" t="s">
        <v>128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77</v>
      </c>
      <c r="BK92" s="188">
        <f>ROUND(I92*H92,2)</f>
        <v>0</v>
      </c>
      <c r="BL92" s="20" t="s">
        <v>138</v>
      </c>
      <c r="BM92" s="187" t="s">
        <v>652</v>
      </c>
    </row>
    <row r="93" spans="1:65" s="2" customFormat="1" ht="11.25">
      <c r="A93" s="37"/>
      <c r="B93" s="38"/>
      <c r="C93" s="39"/>
      <c r="D93" s="189" t="s">
        <v>141</v>
      </c>
      <c r="E93" s="39"/>
      <c r="F93" s="190" t="s">
        <v>426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141</v>
      </c>
      <c r="AU93" s="20" t="s">
        <v>77</v>
      </c>
    </row>
    <row r="94" spans="1:65" s="2" customFormat="1" ht="11.25">
      <c r="A94" s="37"/>
      <c r="B94" s="38"/>
      <c r="C94" s="39"/>
      <c r="D94" s="194" t="s">
        <v>143</v>
      </c>
      <c r="E94" s="39"/>
      <c r="F94" s="195" t="s">
        <v>427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143</v>
      </c>
      <c r="AU94" s="20" t="s">
        <v>77</v>
      </c>
    </row>
    <row r="95" spans="1:65" s="14" customFormat="1" ht="11.25">
      <c r="B95" s="206"/>
      <c r="C95" s="207"/>
      <c r="D95" s="189" t="s">
        <v>145</v>
      </c>
      <c r="E95" s="208" t="s">
        <v>19</v>
      </c>
      <c r="F95" s="209" t="s">
        <v>653</v>
      </c>
      <c r="G95" s="207"/>
      <c r="H95" s="210">
        <v>0.3</v>
      </c>
      <c r="I95" s="211"/>
      <c r="J95" s="207"/>
      <c r="K95" s="207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145</v>
      </c>
      <c r="AU95" s="216" t="s">
        <v>77</v>
      </c>
      <c r="AV95" s="14" t="s">
        <v>79</v>
      </c>
      <c r="AW95" s="14" t="s">
        <v>31</v>
      </c>
      <c r="AX95" s="14" t="s">
        <v>69</v>
      </c>
      <c r="AY95" s="216" t="s">
        <v>128</v>
      </c>
    </row>
    <row r="96" spans="1:65" s="15" customFormat="1" ht="11.25">
      <c r="B96" s="217"/>
      <c r="C96" s="218"/>
      <c r="D96" s="189" t="s">
        <v>145</v>
      </c>
      <c r="E96" s="219" t="s">
        <v>19</v>
      </c>
      <c r="F96" s="220" t="s">
        <v>148</v>
      </c>
      <c r="G96" s="218"/>
      <c r="H96" s="221">
        <v>0.3</v>
      </c>
      <c r="I96" s="222"/>
      <c r="J96" s="218"/>
      <c r="K96" s="218"/>
      <c r="L96" s="223"/>
      <c r="M96" s="224"/>
      <c r="N96" s="225"/>
      <c r="O96" s="225"/>
      <c r="P96" s="225"/>
      <c r="Q96" s="225"/>
      <c r="R96" s="225"/>
      <c r="S96" s="225"/>
      <c r="T96" s="226"/>
      <c r="AT96" s="227" t="s">
        <v>145</v>
      </c>
      <c r="AU96" s="227" t="s">
        <v>77</v>
      </c>
      <c r="AV96" s="15" t="s">
        <v>139</v>
      </c>
      <c r="AW96" s="15" t="s">
        <v>31</v>
      </c>
      <c r="AX96" s="15" t="s">
        <v>77</v>
      </c>
      <c r="AY96" s="227" t="s">
        <v>128</v>
      </c>
    </row>
    <row r="97" spans="1:65" s="2" customFormat="1" ht="16.5" customHeight="1">
      <c r="A97" s="37"/>
      <c r="B97" s="38"/>
      <c r="C97" s="176" t="s">
        <v>139</v>
      </c>
      <c r="D97" s="176" t="s">
        <v>133</v>
      </c>
      <c r="E97" s="177" t="s">
        <v>430</v>
      </c>
      <c r="F97" s="178" t="s">
        <v>431</v>
      </c>
      <c r="G97" s="179" t="s">
        <v>418</v>
      </c>
      <c r="H97" s="180">
        <v>0.03</v>
      </c>
      <c r="I97" s="181"/>
      <c r="J97" s="182">
        <f>ROUND(I97*H97,2)</f>
        <v>0</v>
      </c>
      <c r="K97" s="178" t="s">
        <v>137</v>
      </c>
      <c r="L97" s="42"/>
      <c r="M97" s="183" t="s">
        <v>19</v>
      </c>
      <c r="N97" s="184" t="s">
        <v>40</v>
      </c>
      <c r="O97" s="67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138</v>
      </c>
      <c r="AT97" s="187" t="s">
        <v>133</v>
      </c>
      <c r="AU97" s="187" t="s">
        <v>77</v>
      </c>
      <c r="AY97" s="20" t="s">
        <v>128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0" t="s">
        <v>77</v>
      </c>
      <c r="BK97" s="188">
        <f>ROUND(I97*H97,2)</f>
        <v>0</v>
      </c>
      <c r="BL97" s="20" t="s">
        <v>138</v>
      </c>
      <c r="BM97" s="187" t="s">
        <v>654</v>
      </c>
    </row>
    <row r="98" spans="1:65" s="2" customFormat="1" ht="11.25">
      <c r="A98" s="37"/>
      <c r="B98" s="38"/>
      <c r="C98" s="39"/>
      <c r="D98" s="189" t="s">
        <v>141</v>
      </c>
      <c r="E98" s="39"/>
      <c r="F98" s="190" t="s">
        <v>433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141</v>
      </c>
      <c r="AU98" s="20" t="s">
        <v>77</v>
      </c>
    </row>
    <row r="99" spans="1:65" s="2" customFormat="1" ht="11.25">
      <c r="A99" s="37"/>
      <c r="B99" s="38"/>
      <c r="C99" s="39"/>
      <c r="D99" s="194" t="s">
        <v>143</v>
      </c>
      <c r="E99" s="39"/>
      <c r="F99" s="195" t="s">
        <v>434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143</v>
      </c>
      <c r="AU99" s="20" t="s">
        <v>77</v>
      </c>
    </row>
    <row r="100" spans="1:65" s="2" customFormat="1" ht="21.75" customHeight="1">
      <c r="A100" s="37"/>
      <c r="B100" s="38"/>
      <c r="C100" s="176" t="s">
        <v>138</v>
      </c>
      <c r="D100" s="176" t="s">
        <v>133</v>
      </c>
      <c r="E100" s="177" t="s">
        <v>436</v>
      </c>
      <c r="F100" s="178" t="s">
        <v>437</v>
      </c>
      <c r="G100" s="179" t="s">
        <v>418</v>
      </c>
      <c r="H100" s="180">
        <v>0.03</v>
      </c>
      <c r="I100" s="181"/>
      <c r="J100" s="182">
        <f>ROUND(I100*H100,2)</f>
        <v>0</v>
      </c>
      <c r="K100" s="178" t="s">
        <v>137</v>
      </c>
      <c r="L100" s="42"/>
      <c r="M100" s="183" t="s">
        <v>19</v>
      </c>
      <c r="N100" s="184" t="s">
        <v>40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138</v>
      </c>
      <c r="AT100" s="187" t="s">
        <v>133</v>
      </c>
      <c r="AU100" s="187" t="s">
        <v>77</v>
      </c>
      <c r="AY100" s="20" t="s">
        <v>128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77</v>
      </c>
      <c r="BK100" s="188">
        <f>ROUND(I100*H100,2)</f>
        <v>0</v>
      </c>
      <c r="BL100" s="20" t="s">
        <v>138</v>
      </c>
      <c r="BM100" s="187" t="s">
        <v>655</v>
      </c>
    </row>
    <row r="101" spans="1:65" s="2" customFormat="1" ht="19.5">
      <c r="A101" s="37"/>
      <c r="B101" s="38"/>
      <c r="C101" s="39"/>
      <c r="D101" s="189" t="s">
        <v>141</v>
      </c>
      <c r="E101" s="39"/>
      <c r="F101" s="190" t="s">
        <v>439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141</v>
      </c>
      <c r="AU101" s="20" t="s">
        <v>77</v>
      </c>
    </row>
    <row r="102" spans="1:65" s="2" customFormat="1" ht="11.25">
      <c r="A102" s="37"/>
      <c r="B102" s="38"/>
      <c r="C102" s="39"/>
      <c r="D102" s="194" t="s">
        <v>143</v>
      </c>
      <c r="E102" s="39"/>
      <c r="F102" s="195" t="s">
        <v>440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143</v>
      </c>
      <c r="AU102" s="20" t="s">
        <v>77</v>
      </c>
    </row>
    <row r="103" spans="1:65" s="12" customFormat="1" ht="25.9" customHeight="1">
      <c r="B103" s="160"/>
      <c r="C103" s="161"/>
      <c r="D103" s="162" t="s">
        <v>68</v>
      </c>
      <c r="E103" s="163" t="s">
        <v>126</v>
      </c>
      <c r="F103" s="163" t="s">
        <v>127</v>
      </c>
      <c r="G103" s="161"/>
      <c r="H103" s="161"/>
      <c r="I103" s="164"/>
      <c r="J103" s="165">
        <f>BK103</f>
        <v>0</v>
      </c>
      <c r="K103" s="161"/>
      <c r="L103" s="166"/>
      <c r="M103" s="167"/>
      <c r="N103" s="168"/>
      <c r="O103" s="168"/>
      <c r="P103" s="169">
        <f>P104+P115</f>
        <v>0</v>
      </c>
      <c r="Q103" s="168"/>
      <c r="R103" s="169">
        <f>R104+R115</f>
        <v>1.0693200000000002E-2</v>
      </c>
      <c r="S103" s="168"/>
      <c r="T103" s="170">
        <f>T104+T115</f>
        <v>2.9547E-2</v>
      </c>
      <c r="AR103" s="171" t="s">
        <v>77</v>
      </c>
      <c r="AT103" s="172" t="s">
        <v>68</v>
      </c>
      <c r="AU103" s="172" t="s">
        <v>69</v>
      </c>
      <c r="AY103" s="171" t="s">
        <v>128</v>
      </c>
      <c r="BK103" s="173">
        <f>BK104+BK115</f>
        <v>0</v>
      </c>
    </row>
    <row r="104" spans="1:65" s="12" customFormat="1" ht="22.9" customHeight="1">
      <c r="B104" s="160"/>
      <c r="C104" s="161"/>
      <c r="D104" s="162" t="s">
        <v>68</v>
      </c>
      <c r="E104" s="174" t="s">
        <v>183</v>
      </c>
      <c r="F104" s="174" t="s">
        <v>184</v>
      </c>
      <c r="G104" s="161"/>
      <c r="H104" s="161"/>
      <c r="I104" s="164"/>
      <c r="J104" s="175">
        <f>BK104</f>
        <v>0</v>
      </c>
      <c r="K104" s="161"/>
      <c r="L104" s="166"/>
      <c r="M104" s="167"/>
      <c r="N104" s="168"/>
      <c r="O104" s="168"/>
      <c r="P104" s="169">
        <f>P105</f>
        <v>0</v>
      </c>
      <c r="Q104" s="168"/>
      <c r="R104" s="169">
        <f>R105</f>
        <v>1.0693200000000002E-2</v>
      </c>
      <c r="S104" s="168"/>
      <c r="T104" s="170">
        <f>T105</f>
        <v>2.9547E-2</v>
      </c>
      <c r="AR104" s="171" t="s">
        <v>77</v>
      </c>
      <c r="AT104" s="172" t="s">
        <v>68</v>
      </c>
      <c r="AU104" s="172" t="s">
        <v>77</v>
      </c>
      <c r="AY104" s="171" t="s">
        <v>128</v>
      </c>
      <c r="BK104" s="173">
        <f>BK105</f>
        <v>0</v>
      </c>
    </row>
    <row r="105" spans="1:65" s="12" customFormat="1" ht="20.85" customHeight="1">
      <c r="B105" s="160"/>
      <c r="C105" s="161"/>
      <c r="D105" s="162" t="s">
        <v>68</v>
      </c>
      <c r="E105" s="174" t="s">
        <v>229</v>
      </c>
      <c r="F105" s="174" t="s">
        <v>230</v>
      </c>
      <c r="G105" s="161"/>
      <c r="H105" s="161"/>
      <c r="I105" s="164"/>
      <c r="J105" s="175">
        <f>BK105</f>
        <v>0</v>
      </c>
      <c r="K105" s="161"/>
      <c r="L105" s="166"/>
      <c r="M105" s="167"/>
      <c r="N105" s="168"/>
      <c r="O105" s="168"/>
      <c r="P105" s="169">
        <f>SUM(P106:P114)</f>
        <v>0</v>
      </c>
      <c r="Q105" s="168"/>
      <c r="R105" s="169">
        <f>SUM(R106:R114)</f>
        <v>1.0693200000000002E-2</v>
      </c>
      <c r="S105" s="168"/>
      <c r="T105" s="170">
        <f>SUM(T106:T114)</f>
        <v>2.9547E-2</v>
      </c>
      <c r="AR105" s="171" t="s">
        <v>77</v>
      </c>
      <c r="AT105" s="172" t="s">
        <v>68</v>
      </c>
      <c r="AU105" s="172" t="s">
        <v>79</v>
      </c>
      <c r="AY105" s="171" t="s">
        <v>128</v>
      </c>
      <c r="BK105" s="173">
        <f>SUM(BK106:BK114)</f>
        <v>0</v>
      </c>
    </row>
    <row r="106" spans="1:65" s="2" customFormat="1" ht="16.5" customHeight="1">
      <c r="A106" s="37"/>
      <c r="B106" s="38"/>
      <c r="C106" s="176" t="s">
        <v>175</v>
      </c>
      <c r="D106" s="176" t="s">
        <v>133</v>
      </c>
      <c r="E106" s="177" t="s">
        <v>656</v>
      </c>
      <c r="F106" s="178" t="s">
        <v>657</v>
      </c>
      <c r="G106" s="179" t="s">
        <v>456</v>
      </c>
      <c r="H106" s="180">
        <v>14.07</v>
      </c>
      <c r="I106" s="181"/>
      <c r="J106" s="182">
        <f>ROUND(I106*H106,2)</f>
        <v>0</v>
      </c>
      <c r="K106" s="178" t="s">
        <v>137</v>
      </c>
      <c r="L106" s="42"/>
      <c r="M106" s="183" t="s">
        <v>19</v>
      </c>
      <c r="N106" s="184" t="s">
        <v>40</v>
      </c>
      <c r="O106" s="67"/>
      <c r="P106" s="185">
        <f>O106*H106</f>
        <v>0</v>
      </c>
      <c r="Q106" s="185">
        <v>7.6000000000000004E-4</v>
      </c>
      <c r="R106" s="185">
        <f>Q106*H106</f>
        <v>1.0693200000000002E-2</v>
      </c>
      <c r="S106" s="185">
        <v>2.0999999999999999E-3</v>
      </c>
      <c r="T106" s="186">
        <f>S106*H106</f>
        <v>2.9547E-2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138</v>
      </c>
      <c r="AT106" s="187" t="s">
        <v>133</v>
      </c>
      <c r="AU106" s="187" t="s">
        <v>139</v>
      </c>
      <c r="AY106" s="20" t="s">
        <v>128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77</v>
      </c>
      <c r="BK106" s="188">
        <f>ROUND(I106*H106,2)</f>
        <v>0</v>
      </c>
      <c r="BL106" s="20" t="s">
        <v>138</v>
      </c>
      <c r="BM106" s="187" t="s">
        <v>658</v>
      </c>
    </row>
    <row r="107" spans="1:65" s="2" customFormat="1" ht="19.5">
      <c r="A107" s="37"/>
      <c r="B107" s="38"/>
      <c r="C107" s="39"/>
      <c r="D107" s="189" t="s">
        <v>141</v>
      </c>
      <c r="E107" s="39"/>
      <c r="F107" s="190" t="s">
        <v>659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141</v>
      </c>
      <c r="AU107" s="20" t="s">
        <v>139</v>
      </c>
    </row>
    <row r="108" spans="1:65" s="2" customFormat="1" ht="11.25">
      <c r="A108" s="37"/>
      <c r="B108" s="38"/>
      <c r="C108" s="39"/>
      <c r="D108" s="194" t="s">
        <v>143</v>
      </c>
      <c r="E108" s="39"/>
      <c r="F108" s="195" t="s">
        <v>660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143</v>
      </c>
      <c r="AU108" s="20" t="s">
        <v>139</v>
      </c>
    </row>
    <row r="109" spans="1:65" s="13" customFormat="1" ht="11.25">
      <c r="B109" s="196"/>
      <c r="C109" s="197"/>
      <c r="D109" s="189" t="s">
        <v>145</v>
      </c>
      <c r="E109" s="198" t="s">
        <v>19</v>
      </c>
      <c r="F109" s="199" t="s">
        <v>661</v>
      </c>
      <c r="G109" s="197"/>
      <c r="H109" s="198" t="s">
        <v>19</v>
      </c>
      <c r="I109" s="200"/>
      <c r="J109" s="197"/>
      <c r="K109" s="197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145</v>
      </c>
      <c r="AU109" s="205" t="s">
        <v>139</v>
      </c>
      <c r="AV109" s="13" t="s">
        <v>77</v>
      </c>
      <c r="AW109" s="13" t="s">
        <v>31</v>
      </c>
      <c r="AX109" s="13" t="s">
        <v>69</v>
      </c>
      <c r="AY109" s="205" t="s">
        <v>128</v>
      </c>
    </row>
    <row r="110" spans="1:65" s="14" customFormat="1" ht="11.25">
      <c r="B110" s="206"/>
      <c r="C110" s="207"/>
      <c r="D110" s="189" t="s">
        <v>145</v>
      </c>
      <c r="E110" s="208" t="s">
        <v>19</v>
      </c>
      <c r="F110" s="209" t="s">
        <v>662</v>
      </c>
      <c r="G110" s="207"/>
      <c r="H110" s="210">
        <v>9.1199999999999992</v>
      </c>
      <c r="I110" s="211"/>
      <c r="J110" s="207"/>
      <c r="K110" s="207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145</v>
      </c>
      <c r="AU110" s="216" t="s">
        <v>139</v>
      </c>
      <c r="AV110" s="14" t="s">
        <v>79</v>
      </c>
      <c r="AW110" s="14" t="s">
        <v>31</v>
      </c>
      <c r="AX110" s="14" t="s">
        <v>69</v>
      </c>
      <c r="AY110" s="216" t="s">
        <v>128</v>
      </c>
    </row>
    <row r="111" spans="1:65" s="15" customFormat="1" ht="11.25">
      <c r="B111" s="217"/>
      <c r="C111" s="218"/>
      <c r="D111" s="189" t="s">
        <v>145</v>
      </c>
      <c r="E111" s="219" t="s">
        <v>19</v>
      </c>
      <c r="F111" s="220" t="s">
        <v>148</v>
      </c>
      <c r="G111" s="218"/>
      <c r="H111" s="221">
        <v>9.1199999999999992</v>
      </c>
      <c r="I111" s="222"/>
      <c r="J111" s="218"/>
      <c r="K111" s="218"/>
      <c r="L111" s="223"/>
      <c r="M111" s="224"/>
      <c r="N111" s="225"/>
      <c r="O111" s="225"/>
      <c r="P111" s="225"/>
      <c r="Q111" s="225"/>
      <c r="R111" s="225"/>
      <c r="S111" s="225"/>
      <c r="T111" s="226"/>
      <c r="AT111" s="227" t="s">
        <v>145</v>
      </c>
      <c r="AU111" s="227" t="s">
        <v>139</v>
      </c>
      <c r="AV111" s="15" t="s">
        <v>139</v>
      </c>
      <c r="AW111" s="15" t="s">
        <v>31</v>
      </c>
      <c r="AX111" s="15" t="s">
        <v>69</v>
      </c>
      <c r="AY111" s="227" t="s">
        <v>128</v>
      </c>
    </row>
    <row r="112" spans="1:65" s="14" customFormat="1" ht="11.25">
      <c r="B112" s="206"/>
      <c r="C112" s="207"/>
      <c r="D112" s="189" t="s">
        <v>145</v>
      </c>
      <c r="E112" s="208" t="s">
        <v>19</v>
      </c>
      <c r="F112" s="209" t="s">
        <v>663</v>
      </c>
      <c r="G112" s="207"/>
      <c r="H112" s="210">
        <v>4.95</v>
      </c>
      <c r="I112" s="211"/>
      <c r="J112" s="207"/>
      <c r="K112" s="207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145</v>
      </c>
      <c r="AU112" s="216" t="s">
        <v>139</v>
      </c>
      <c r="AV112" s="14" t="s">
        <v>79</v>
      </c>
      <c r="AW112" s="14" t="s">
        <v>31</v>
      </c>
      <c r="AX112" s="14" t="s">
        <v>69</v>
      </c>
      <c r="AY112" s="216" t="s">
        <v>128</v>
      </c>
    </row>
    <row r="113" spans="1:65" s="15" customFormat="1" ht="11.25">
      <c r="B113" s="217"/>
      <c r="C113" s="218"/>
      <c r="D113" s="189" t="s">
        <v>145</v>
      </c>
      <c r="E113" s="219" t="s">
        <v>19</v>
      </c>
      <c r="F113" s="220" t="s">
        <v>148</v>
      </c>
      <c r="G113" s="218"/>
      <c r="H113" s="221">
        <v>4.95</v>
      </c>
      <c r="I113" s="222"/>
      <c r="J113" s="218"/>
      <c r="K113" s="218"/>
      <c r="L113" s="223"/>
      <c r="M113" s="224"/>
      <c r="N113" s="225"/>
      <c r="O113" s="225"/>
      <c r="P113" s="225"/>
      <c r="Q113" s="225"/>
      <c r="R113" s="225"/>
      <c r="S113" s="225"/>
      <c r="T113" s="226"/>
      <c r="AT113" s="227" t="s">
        <v>145</v>
      </c>
      <c r="AU113" s="227" t="s">
        <v>139</v>
      </c>
      <c r="AV113" s="15" t="s">
        <v>139</v>
      </c>
      <c r="AW113" s="15" t="s">
        <v>31</v>
      </c>
      <c r="AX113" s="15" t="s">
        <v>69</v>
      </c>
      <c r="AY113" s="227" t="s">
        <v>128</v>
      </c>
    </row>
    <row r="114" spans="1:65" s="16" customFormat="1" ht="11.25">
      <c r="B114" s="228"/>
      <c r="C114" s="229"/>
      <c r="D114" s="189" t="s">
        <v>145</v>
      </c>
      <c r="E114" s="230" t="s">
        <v>19</v>
      </c>
      <c r="F114" s="231" t="s">
        <v>153</v>
      </c>
      <c r="G114" s="229"/>
      <c r="H114" s="232">
        <v>14.07</v>
      </c>
      <c r="I114" s="233"/>
      <c r="J114" s="229"/>
      <c r="K114" s="229"/>
      <c r="L114" s="234"/>
      <c r="M114" s="235"/>
      <c r="N114" s="236"/>
      <c r="O114" s="236"/>
      <c r="P114" s="236"/>
      <c r="Q114" s="236"/>
      <c r="R114" s="236"/>
      <c r="S114" s="236"/>
      <c r="T114" s="237"/>
      <c r="AT114" s="238" t="s">
        <v>145</v>
      </c>
      <c r="AU114" s="238" t="s">
        <v>139</v>
      </c>
      <c r="AV114" s="16" t="s">
        <v>138</v>
      </c>
      <c r="AW114" s="16" t="s">
        <v>31</v>
      </c>
      <c r="AX114" s="16" t="s">
        <v>77</v>
      </c>
      <c r="AY114" s="238" t="s">
        <v>128</v>
      </c>
    </row>
    <row r="115" spans="1:65" s="12" customFormat="1" ht="22.9" customHeight="1">
      <c r="B115" s="160"/>
      <c r="C115" s="161"/>
      <c r="D115" s="162" t="s">
        <v>68</v>
      </c>
      <c r="E115" s="174" t="s">
        <v>441</v>
      </c>
      <c r="F115" s="174" t="s">
        <v>442</v>
      </c>
      <c r="G115" s="161"/>
      <c r="H115" s="161"/>
      <c r="I115" s="164"/>
      <c r="J115" s="175">
        <f>BK115</f>
        <v>0</v>
      </c>
      <c r="K115" s="161"/>
      <c r="L115" s="166"/>
      <c r="M115" s="167"/>
      <c r="N115" s="168"/>
      <c r="O115" s="168"/>
      <c r="P115" s="169">
        <f>SUM(P116:P118)</f>
        <v>0</v>
      </c>
      <c r="Q115" s="168"/>
      <c r="R115" s="169">
        <f>SUM(R116:R118)</f>
        <v>0</v>
      </c>
      <c r="S115" s="168"/>
      <c r="T115" s="170">
        <f>SUM(T116:T118)</f>
        <v>0</v>
      </c>
      <c r="AR115" s="171" t="s">
        <v>77</v>
      </c>
      <c r="AT115" s="172" t="s">
        <v>68</v>
      </c>
      <c r="AU115" s="172" t="s">
        <v>77</v>
      </c>
      <c r="AY115" s="171" t="s">
        <v>128</v>
      </c>
      <c r="BK115" s="173">
        <f>SUM(BK116:BK118)</f>
        <v>0</v>
      </c>
    </row>
    <row r="116" spans="1:65" s="2" customFormat="1" ht="16.5" customHeight="1">
      <c r="A116" s="37"/>
      <c r="B116" s="38"/>
      <c r="C116" s="176" t="s">
        <v>294</v>
      </c>
      <c r="D116" s="176" t="s">
        <v>133</v>
      </c>
      <c r="E116" s="177" t="s">
        <v>444</v>
      </c>
      <c r="F116" s="178" t="s">
        <v>445</v>
      </c>
      <c r="G116" s="179" t="s">
        <v>418</v>
      </c>
      <c r="H116" s="180">
        <v>1.0999999999999999E-2</v>
      </c>
      <c r="I116" s="181"/>
      <c r="J116" s="182">
        <f>ROUND(I116*H116,2)</f>
        <v>0</v>
      </c>
      <c r="K116" s="178" t="s">
        <v>137</v>
      </c>
      <c r="L116" s="42"/>
      <c r="M116" s="183" t="s">
        <v>19</v>
      </c>
      <c r="N116" s="184" t="s">
        <v>40</v>
      </c>
      <c r="O116" s="67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138</v>
      </c>
      <c r="AT116" s="187" t="s">
        <v>133</v>
      </c>
      <c r="AU116" s="187" t="s">
        <v>79</v>
      </c>
      <c r="AY116" s="20" t="s">
        <v>128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20" t="s">
        <v>77</v>
      </c>
      <c r="BK116" s="188">
        <f>ROUND(I116*H116,2)</f>
        <v>0</v>
      </c>
      <c r="BL116" s="20" t="s">
        <v>138</v>
      </c>
      <c r="BM116" s="187" t="s">
        <v>664</v>
      </c>
    </row>
    <row r="117" spans="1:65" s="2" customFormat="1" ht="19.5">
      <c r="A117" s="37"/>
      <c r="B117" s="38"/>
      <c r="C117" s="39"/>
      <c r="D117" s="189" t="s">
        <v>141</v>
      </c>
      <c r="E117" s="39"/>
      <c r="F117" s="190" t="s">
        <v>447</v>
      </c>
      <c r="G117" s="39"/>
      <c r="H117" s="39"/>
      <c r="I117" s="191"/>
      <c r="J117" s="39"/>
      <c r="K117" s="39"/>
      <c r="L117" s="42"/>
      <c r="M117" s="192"/>
      <c r="N117" s="193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141</v>
      </c>
      <c r="AU117" s="20" t="s">
        <v>79</v>
      </c>
    </row>
    <row r="118" spans="1:65" s="2" customFormat="1" ht="11.25">
      <c r="A118" s="37"/>
      <c r="B118" s="38"/>
      <c r="C118" s="39"/>
      <c r="D118" s="194" t="s">
        <v>143</v>
      </c>
      <c r="E118" s="39"/>
      <c r="F118" s="195" t="s">
        <v>448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143</v>
      </c>
      <c r="AU118" s="20" t="s">
        <v>79</v>
      </c>
    </row>
    <row r="119" spans="1:65" s="12" customFormat="1" ht="25.9" customHeight="1">
      <c r="B119" s="160"/>
      <c r="C119" s="161"/>
      <c r="D119" s="162" t="s">
        <v>68</v>
      </c>
      <c r="E119" s="163" t="s">
        <v>449</v>
      </c>
      <c r="F119" s="163" t="s">
        <v>450</v>
      </c>
      <c r="G119" s="161"/>
      <c r="H119" s="161"/>
      <c r="I119" s="164"/>
      <c r="J119" s="165">
        <f>BK119</f>
        <v>0</v>
      </c>
      <c r="K119" s="161"/>
      <c r="L119" s="166"/>
      <c r="M119" s="167"/>
      <c r="N119" s="168"/>
      <c r="O119" s="168"/>
      <c r="P119" s="169">
        <f>P120+P189</f>
        <v>0</v>
      </c>
      <c r="Q119" s="168"/>
      <c r="R119" s="169">
        <f>R120+R189</f>
        <v>0.91224331000000003</v>
      </c>
      <c r="S119" s="168"/>
      <c r="T119" s="170">
        <f>T120+T189</f>
        <v>0</v>
      </c>
      <c r="AR119" s="171" t="s">
        <v>79</v>
      </c>
      <c r="AT119" s="172" t="s">
        <v>68</v>
      </c>
      <c r="AU119" s="172" t="s">
        <v>69</v>
      </c>
      <c r="AY119" s="171" t="s">
        <v>128</v>
      </c>
      <c r="BK119" s="173">
        <f>BK120+BK189</f>
        <v>0</v>
      </c>
    </row>
    <row r="120" spans="1:65" s="12" customFormat="1" ht="22.9" customHeight="1">
      <c r="B120" s="160"/>
      <c r="C120" s="161"/>
      <c r="D120" s="162" t="s">
        <v>68</v>
      </c>
      <c r="E120" s="174" t="s">
        <v>547</v>
      </c>
      <c r="F120" s="174" t="s">
        <v>548</v>
      </c>
      <c r="G120" s="161"/>
      <c r="H120" s="161"/>
      <c r="I120" s="164"/>
      <c r="J120" s="175">
        <f>BK120</f>
        <v>0</v>
      </c>
      <c r="K120" s="161"/>
      <c r="L120" s="166"/>
      <c r="M120" s="167"/>
      <c r="N120" s="168"/>
      <c r="O120" s="168"/>
      <c r="P120" s="169">
        <f>SUM(P121:P188)</f>
        <v>0</v>
      </c>
      <c r="Q120" s="168"/>
      <c r="R120" s="169">
        <f>SUM(R121:R188)</f>
        <v>0.90031963000000004</v>
      </c>
      <c r="S120" s="168"/>
      <c r="T120" s="170">
        <f>SUM(T121:T188)</f>
        <v>0</v>
      </c>
      <c r="AR120" s="171" t="s">
        <v>79</v>
      </c>
      <c r="AT120" s="172" t="s">
        <v>68</v>
      </c>
      <c r="AU120" s="172" t="s">
        <v>77</v>
      </c>
      <c r="AY120" s="171" t="s">
        <v>128</v>
      </c>
      <c r="BK120" s="173">
        <f>SUM(BK121:BK188)</f>
        <v>0</v>
      </c>
    </row>
    <row r="121" spans="1:65" s="2" customFormat="1" ht="16.5" customHeight="1">
      <c r="A121" s="37"/>
      <c r="B121" s="38"/>
      <c r="C121" s="176" t="s">
        <v>129</v>
      </c>
      <c r="D121" s="176" t="s">
        <v>133</v>
      </c>
      <c r="E121" s="177" t="s">
        <v>665</v>
      </c>
      <c r="F121" s="178" t="s">
        <v>666</v>
      </c>
      <c r="G121" s="179" t="s">
        <v>667</v>
      </c>
      <c r="H121" s="180">
        <v>118.569</v>
      </c>
      <c r="I121" s="181"/>
      <c r="J121" s="182">
        <f>ROUND(I121*H121,2)</f>
        <v>0</v>
      </c>
      <c r="K121" s="178" t="s">
        <v>137</v>
      </c>
      <c r="L121" s="42"/>
      <c r="M121" s="183" t="s">
        <v>19</v>
      </c>
      <c r="N121" s="184" t="s">
        <v>40</v>
      </c>
      <c r="O121" s="67"/>
      <c r="P121" s="185">
        <f>O121*H121</f>
        <v>0</v>
      </c>
      <c r="Q121" s="185">
        <v>6.9999999999999994E-5</v>
      </c>
      <c r="R121" s="185">
        <f>Q121*H121</f>
        <v>8.2998299999999994E-3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207</v>
      </c>
      <c r="AT121" s="187" t="s">
        <v>133</v>
      </c>
      <c r="AU121" s="187" t="s">
        <v>79</v>
      </c>
      <c r="AY121" s="20" t="s">
        <v>128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77</v>
      </c>
      <c r="BK121" s="188">
        <f>ROUND(I121*H121,2)</f>
        <v>0</v>
      </c>
      <c r="BL121" s="20" t="s">
        <v>207</v>
      </c>
      <c r="BM121" s="187" t="s">
        <v>668</v>
      </c>
    </row>
    <row r="122" spans="1:65" s="2" customFormat="1" ht="11.25">
      <c r="A122" s="37"/>
      <c r="B122" s="38"/>
      <c r="C122" s="39"/>
      <c r="D122" s="189" t="s">
        <v>141</v>
      </c>
      <c r="E122" s="39"/>
      <c r="F122" s="190" t="s">
        <v>669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141</v>
      </c>
      <c r="AU122" s="20" t="s">
        <v>79</v>
      </c>
    </row>
    <row r="123" spans="1:65" s="2" customFormat="1" ht="11.25">
      <c r="A123" s="37"/>
      <c r="B123" s="38"/>
      <c r="C123" s="39"/>
      <c r="D123" s="194" t="s">
        <v>143</v>
      </c>
      <c r="E123" s="39"/>
      <c r="F123" s="195" t="s">
        <v>670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143</v>
      </c>
      <c r="AU123" s="20" t="s">
        <v>79</v>
      </c>
    </row>
    <row r="124" spans="1:65" s="13" customFormat="1" ht="11.25">
      <c r="B124" s="196"/>
      <c r="C124" s="197"/>
      <c r="D124" s="189" t="s">
        <v>145</v>
      </c>
      <c r="E124" s="198" t="s">
        <v>19</v>
      </c>
      <c r="F124" s="199" t="s">
        <v>671</v>
      </c>
      <c r="G124" s="197"/>
      <c r="H124" s="198" t="s">
        <v>19</v>
      </c>
      <c r="I124" s="200"/>
      <c r="J124" s="197"/>
      <c r="K124" s="197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145</v>
      </c>
      <c r="AU124" s="205" t="s">
        <v>79</v>
      </c>
      <c r="AV124" s="13" t="s">
        <v>77</v>
      </c>
      <c r="AW124" s="13" t="s">
        <v>31</v>
      </c>
      <c r="AX124" s="13" t="s">
        <v>69</v>
      </c>
      <c r="AY124" s="205" t="s">
        <v>128</v>
      </c>
    </row>
    <row r="125" spans="1:65" s="14" customFormat="1" ht="11.25">
      <c r="B125" s="206"/>
      <c r="C125" s="207"/>
      <c r="D125" s="189" t="s">
        <v>145</v>
      </c>
      <c r="E125" s="208" t="s">
        <v>19</v>
      </c>
      <c r="F125" s="209" t="s">
        <v>672</v>
      </c>
      <c r="G125" s="207"/>
      <c r="H125" s="210">
        <v>14.35</v>
      </c>
      <c r="I125" s="211"/>
      <c r="J125" s="207"/>
      <c r="K125" s="207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145</v>
      </c>
      <c r="AU125" s="216" t="s">
        <v>79</v>
      </c>
      <c r="AV125" s="14" t="s">
        <v>79</v>
      </c>
      <c r="AW125" s="14" t="s">
        <v>31</v>
      </c>
      <c r="AX125" s="14" t="s">
        <v>69</v>
      </c>
      <c r="AY125" s="216" t="s">
        <v>128</v>
      </c>
    </row>
    <row r="126" spans="1:65" s="15" customFormat="1" ht="11.25">
      <c r="B126" s="217"/>
      <c r="C126" s="218"/>
      <c r="D126" s="189" t="s">
        <v>145</v>
      </c>
      <c r="E126" s="219" t="s">
        <v>19</v>
      </c>
      <c r="F126" s="220" t="s">
        <v>148</v>
      </c>
      <c r="G126" s="218"/>
      <c r="H126" s="221">
        <v>14.35</v>
      </c>
      <c r="I126" s="222"/>
      <c r="J126" s="218"/>
      <c r="K126" s="218"/>
      <c r="L126" s="223"/>
      <c r="M126" s="224"/>
      <c r="N126" s="225"/>
      <c r="O126" s="225"/>
      <c r="P126" s="225"/>
      <c r="Q126" s="225"/>
      <c r="R126" s="225"/>
      <c r="S126" s="225"/>
      <c r="T126" s="226"/>
      <c r="AT126" s="227" t="s">
        <v>145</v>
      </c>
      <c r="AU126" s="227" t="s">
        <v>79</v>
      </c>
      <c r="AV126" s="15" t="s">
        <v>139</v>
      </c>
      <c r="AW126" s="15" t="s">
        <v>31</v>
      </c>
      <c r="AX126" s="15" t="s">
        <v>69</v>
      </c>
      <c r="AY126" s="227" t="s">
        <v>128</v>
      </c>
    </row>
    <row r="127" spans="1:65" s="14" customFormat="1" ht="11.25">
      <c r="B127" s="206"/>
      <c r="C127" s="207"/>
      <c r="D127" s="189" t="s">
        <v>145</v>
      </c>
      <c r="E127" s="208" t="s">
        <v>19</v>
      </c>
      <c r="F127" s="209" t="s">
        <v>673</v>
      </c>
      <c r="G127" s="207"/>
      <c r="H127" s="210">
        <v>8.61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145</v>
      </c>
      <c r="AU127" s="216" t="s">
        <v>79</v>
      </c>
      <c r="AV127" s="14" t="s">
        <v>79</v>
      </c>
      <c r="AW127" s="14" t="s">
        <v>31</v>
      </c>
      <c r="AX127" s="14" t="s">
        <v>69</v>
      </c>
      <c r="AY127" s="216" t="s">
        <v>128</v>
      </c>
    </row>
    <row r="128" spans="1:65" s="15" customFormat="1" ht="11.25">
      <c r="B128" s="217"/>
      <c r="C128" s="218"/>
      <c r="D128" s="189" t="s">
        <v>145</v>
      </c>
      <c r="E128" s="219" t="s">
        <v>19</v>
      </c>
      <c r="F128" s="220" t="s">
        <v>148</v>
      </c>
      <c r="G128" s="218"/>
      <c r="H128" s="221">
        <v>8.61</v>
      </c>
      <c r="I128" s="222"/>
      <c r="J128" s="218"/>
      <c r="K128" s="218"/>
      <c r="L128" s="223"/>
      <c r="M128" s="224"/>
      <c r="N128" s="225"/>
      <c r="O128" s="225"/>
      <c r="P128" s="225"/>
      <c r="Q128" s="225"/>
      <c r="R128" s="225"/>
      <c r="S128" s="225"/>
      <c r="T128" s="226"/>
      <c r="AT128" s="227" t="s">
        <v>145</v>
      </c>
      <c r="AU128" s="227" t="s">
        <v>79</v>
      </c>
      <c r="AV128" s="15" t="s">
        <v>139</v>
      </c>
      <c r="AW128" s="15" t="s">
        <v>31</v>
      </c>
      <c r="AX128" s="15" t="s">
        <v>69</v>
      </c>
      <c r="AY128" s="227" t="s">
        <v>128</v>
      </c>
    </row>
    <row r="129" spans="1:65" s="14" customFormat="1" ht="11.25">
      <c r="B129" s="206"/>
      <c r="C129" s="207"/>
      <c r="D129" s="189" t="s">
        <v>145</v>
      </c>
      <c r="E129" s="208" t="s">
        <v>19</v>
      </c>
      <c r="F129" s="209" t="s">
        <v>674</v>
      </c>
      <c r="G129" s="207"/>
      <c r="H129" s="210">
        <v>4.9000000000000004</v>
      </c>
      <c r="I129" s="211"/>
      <c r="J129" s="207"/>
      <c r="K129" s="207"/>
      <c r="L129" s="212"/>
      <c r="M129" s="213"/>
      <c r="N129" s="214"/>
      <c r="O129" s="214"/>
      <c r="P129" s="214"/>
      <c r="Q129" s="214"/>
      <c r="R129" s="214"/>
      <c r="S129" s="214"/>
      <c r="T129" s="215"/>
      <c r="AT129" s="216" t="s">
        <v>145</v>
      </c>
      <c r="AU129" s="216" t="s">
        <v>79</v>
      </c>
      <c r="AV129" s="14" t="s">
        <v>79</v>
      </c>
      <c r="AW129" s="14" t="s">
        <v>31</v>
      </c>
      <c r="AX129" s="14" t="s">
        <v>69</v>
      </c>
      <c r="AY129" s="216" t="s">
        <v>128</v>
      </c>
    </row>
    <row r="130" spans="1:65" s="15" customFormat="1" ht="11.25">
      <c r="B130" s="217"/>
      <c r="C130" s="218"/>
      <c r="D130" s="189" t="s">
        <v>145</v>
      </c>
      <c r="E130" s="219" t="s">
        <v>19</v>
      </c>
      <c r="F130" s="220" t="s">
        <v>148</v>
      </c>
      <c r="G130" s="218"/>
      <c r="H130" s="221">
        <v>4.9000000000000004</v>
      </c>
      <c r="I130" s="222"/>
      <c r="J130" s="218"/>
      <c r="K130" s="218"/>
      <c r="L130" s="223"/>
      <c r="M130" s="224"/>
      <c r="N130" s="225"/>
      <c r="O130" s="225"/>
      <c r="P130" s="225"/>
      <c r="Q130" s="225"/>
      <c r="R130" s="225"/>
      <c r="S130" s="225"/>
      <c r="T130" s="226"/>
      <c r="AT130" s="227" t="s">
        <v>145</v>
      </c>
      <c r="AU130" s="227" t="s">
        <v>79</v>
      </c>
      <c r="AV130" s="15" t="s">
        <v>139</v>
      </c>
      <c r="AW130" s="15" t="s">
        <v>31</v>
      </c>
      <c r="AX130" s="15" t="s">
        <v>69</v>
      </c>
      <c r="AY130" s="227" t="s">
        <v>128</v>
      </c>
    </row>
    <row r="131" spans="1:65" s="14" customFormat="1" ht="11.25">
      <c r="B131" s="206"/>
      <c r="C131" s="207"/>
      <c r="D131" s="189" t="s">
        <v>145</v>
      </c>
      <c r="E131" s="208" t="s">
        <v>19</v>
      </c>
      <c r="F131" s="209" t="s">
        <v>675</v>
      </c>
      <c r="G131" s="207"/>
      <c r="H131" s="210">
        <v>79.930000000000007</v>
      </c>
      <c r="I131" s="211"/>
      <c r="J131" s="207"/>
      <c r="K131" s="207"/>
      <c r="L131" s="212"/>
      <c r="M131" s="213"/>
      <c r="N131" s="214"/>
      <c r="O131" s="214"/>
      <c r="P131" s="214"/>
      <c r="Q131" s="214"/>
      <c r="R131" s="214"/>
      <c r="S131" s="214"/>
      <c r="T131" s="215"/>
      <c r="AT131" s="216" t="s">
        <v>145</v>
      </c>
      <c r="AU131" s="216" t="s">
        <v>79</v>
      </c>
      <c r="AV131" s="14" t="s">
        <v>79</v>
      </c>
      <c r="AW131" s="14" t="s">
        <v>31</v>
      </c>
      <c r="AX131" s="14" t="s">
        <v>69</v>
      </c>
      <c r="AY131" s="216" t="s">
        <v>128</v>
      </c>
    </row>
    <row r="132" spans="1:65" s="15" customFormat="1" ht="11.25">
      <c r="B132" s="217"/>
      <c r="C132" s="218"/>
      <c r="D132" s="189" t="s">
        <v>145</v>
      </c>
      <c r="E132" s="219" t="s">
        <v>19</v>
      </c>
      <c r="F132" s="220" t="s">
        <v>148</v>
      </c>
      <c r="G132" s="218"/>
      <c r="H132" s="221">
        <v>79.930000000000007</v>
      </c>
      <c r="I132" s="222"/>
      <c r="J132" s="218"/>
      <c r="K132" s="218"/>
      <c r="L132" s="223"/>
      <c r="M132" s="224"/>
      <c r="N132" s="225"/>
      <c r="O132" s="225"/>
      <c r="P132" s="225"/>
      <c r="Q132" s="225"/>
      <c r="R132" s="225"/>
      <c r="S132" s="225"/>
      <c r="T132" s="226"/>
      <c r="AT132" s="227" t="s">
        <v>145</v>
      </c>
      <c r="AU132" s="227" t="s">
        <v>79</v>
      </c>
      <c r="AV132" s="15" t="s">
        <v>139</v>
      </c>
      <c r="AW132" s="15" t="s">
        <v>31</v>
      </c>
      <c r="AX132" s="15" t="s">
        <v>69</v>
      </c>
      <c r="AY132" s="227" t="s">
        <v>128</v>
      </c>
    </row>
    <row r="133" spans="1:65" s="16" customFormat="1" ht="11.25">
      <c r="B133" s="228"/>
      <c r="C133" s="229"/>
      <c r="D133" s="189" t="s">
        <v>145</v>
      </c>
      <c r="E133" s="230" t="s">
        <v>19</v>
      </c>
      <c r="F133" s="231" t="s">
        <v>153</v>
      </c>
      <c r="G133" s="229"/>
      <c r="H133" s="232">
        <v>107.79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AT133" s="238" t="s">
        <v>145</v>
      </c>
      <c r="AU133" s="238" t="s">
        <v>79</v>
      </c>
      <c r="AV133" s="16" t="s">
        <v>138</v>
      </c>
      <c r="AW133" s="16" t="s">
        <v>31</v>
      </c>
      <c r="AX133" s="16" t="s">
        <v>69</v>
      </c>
      <c r="AY133" s="238" t="s">
        <v>128</v>
      </c>
    </row>
    <row r="134" spans="1:65" s="14" customFormat="1" ht="11.25">
      <c r="B134" s="206"/>
      <c r="C134" s="207"/>
      <c r="D134" s="189" t="s">
        <v>145</v>
      </c>
      <c r="E134" s="208" t="s">
        <v>19</v>
      </c>
      <c r="F134" s="209" t="s">
        <v>676</v>
      </c>
      <c r="G134" s="207"/>
      <c r="H134" s="210">
        <v>118.569</v>
      </c>
      <c r="I134" s="211"/>
      <c r="J134" s="207"/>
      <c r="K134" s="207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145</v>
      </c>
      <c r="AU134" s="216" t="s">
        <v>79</v>
      </c>
      <c r="AV134" s="14" t="s">
        <v>79</v>
      </c>
      <c r="AW134" s="14" t="s">
        <v>31</v>
      </c>
      <c r="AX134" s="14" t="s">
        <v>77</v>
      </c>
      <c r="AY134" s="216" t="s">
        <v>128</v>
      </c>
    </row>
    <row r="135" spans="1:65" s="2" customFormat="1" ht="16.5" customHeight="1">
      <c r="A135" s="37"/>
      <c r="B135" s="38"/>
      <c r="C135" s="176" t="s">
        <v>192</v>
      </c>
      <c r="D135" s="176" t="s">
        <v>133</v>
      </c>
      <c r="E135" s="177" t="s">
        <v>677</v>
      </c>
      <c r="F135" s="178" t="s">
        <v>678</v>
      </c>
      <c r="G135" s="179" t="s">
        <v>667</v>
      </c>
      <c r="H135" s="180">
        <v>2.2400000000000002</v>
      </c>
      <c r="I135" s="181"/>
      <c r="J135" s="182">
        <f>ROUND(I135*H135,2)</f>
        <v>0</v>
      </c>
      <c r="K135" s="178" t="s">
        <v>137</v>
      </c>
      <c r="L135" s="42"/>
      <c r="M135" s="183" t="s">
        <v>19</v>
      </c>
      <c r="N135" s="184" t="s">
        <v>40</v>
      </c>
      <c r="O135" s="67"/>
      <c r="P135" s="185">
        <f>O135*H135</f>
        <v>0</v>
      </c>
      <c r="Q135" s="185">
        <v>6.9999999999999994E-5</v>
      </c>
      <c r="R135" s="185">
        <f>Q135*H135</f>
        <v>1.5679999999999999E-4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207</v>
      </c>
      <c r="AT135" s="187" t="s">
        <v>133</v>
      </c>
      <c r="AU135" s="187" t="s">
        <v>79</v>
      </c>
      <c r="AY135" s="20" t="s">
        <v>128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77</v>
      </c>
      <c r="BK135" s="188">
        <f>ROUND(I135*H135,2)</f>
        <v>0</v>
      </c>
      <c r="BL135" s="20" t="s">
        <v>207</v>
      </c>
      <c r="BM135" s="187" t="s">
        <v>679</v>
      </c>
    </row>
    <row r="136" spans="1:65" s="2" customFormat="1" ht="11.25">
      <c r="A136" s="37"/>
      <c r="B136" s="38"/>
      <c r="C136" s="39"/>
      <c r="D136" s="189" t="s">
        <v>141</v>
      </c>
      <c r="E136" s="39"/>
      <c r="F136" s="190" t="s">
        <v>680</v>
      </c>
      <c r="G136" s="39"/>
      <c r="H136" s="39"/>
      <c r="I136" s="191"/>
      <c r="J136" s="39"/>
      <c r="K136" s="39"/>
      <c r="L136" s="42"/>
      <c r="M136" s="192"/>
      <c r="N136" s="193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20" t="s">
        <v>141</v>
      </c>
      <c r="AU136" s="20" t="s">
        <v>79</v>
      </c>
    </row>
    <row r="137" spans="1:65" s="2" customFormat="1" ht="11.25">
      <c r="A137" s="37"/>
      <c r="B137" s="38"/>
      <c r="C137" s="39"/>
      <c r="D137" s="194" t="s">
        <v>143</v>
      </c>
      <c r="E137" s="39"/>
      <c r="F137" s="195" t="s">
        <v>681</v>
      </c>
      <c r="G137" s="39"/>
      <c r="H137" s="39"/>
      <c r="I137" s="191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143</v>
      </c>
      <c r="AU137" s="20" t="s">
        <v>79</v>
      </c>
    </row>
    <row r="138" spans="1:65" s="13" customFormat="1" ht="11.25">
      <c r="B138" s="196"/>
      <c r="C138" s="197"/>
      <c r="D138" s="189" t="s">
        <v>145</v>
      </c>
      <c r="E138" s="198" t="s">
        <v>19</v>
      </c>
      <c r="F138" s="199" t="s">
        <v>671</v>
      </c>
      <c r="G138" s="197"/>
      <c r="H138" s="198" t="s">
        <v>19</v>
      </c>
      <c r="I138" s="200"/>
      <c r="J138" s="197"/>
      <c r="K138" s="197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145</v>
      </c>
      <c r="AU138" s="205" t="s">
        <v>79</v>
      </c>
      <c r="AV138" s="13" t="s">
        <v>77</v>
      </c>
      <c r="AW138" s="13" t="s">
        <v>31</v>
      </c>
      <c r="AX138" s="13" t="s">
        <v>69</v>
      </c>
      <c r="AY138" s="205" t="s">
        <v>128</v>
      </c>
    </row>
    <row r="139" spans="1:65" s="14" customFormat="1" ht="11.25">
      <c r="B139" s="206"/>
      <c r="C139" s="207"/>
      <c r="D139" s="189" t="s">
        <v>145</v>
      </c>
      <c r="E139" s="208" t="s">
        <v>19</v>
      </c>
      <c r="F139" s="209" t="s">
        <v>682</v>
      </c>
      <c r="G139" s="207"/>
      <c r="H139" s="210">
        <v>2.2400000000000002</v>
      </c>
      <c r="I139" s="211"/>
      <c r="J139" s="207"/>
      <c r="K139" s="207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145</v>
      </c>
      <c r="AU139" s="216" t="s">
        <v>79</v>
      </c>
      <c r="AV139" s="14" t="s">
        <v>79</v>
      </c>
      <c r="AW139" s="14" t="s">
        <v>31</v>
      </c>
      <c r="AX139" s="14" t="s">
        <v>69</v>
      </c>
      <c r="AY139" s="216" t="s">
        <v>128</v>
      </c>
    </row>
    <row r="140" spans="1:65" s="15" customFormat="1" ht="11.25">
      <c r="B140" s="217"/>
      <c r="C140" s="218"/>
      <c r="D140" s="189" t="s">
        <v>145</v>
      </c>
      <c r="E140" s="219" t="s">
        <v>19</v>
      </c>
      <c r="F140" s="220" t="s">
        <v>148</v>
      </c>
      <c r="G140" s="218"/>
      <c r="H140" s="221">
        <v>2.2400000000000002</v>
      </c>
      <c r="I140" s="222"/>
      <c r="J140" s="218"/>
      <c r="K140" s="218"/>
      <c r="L140" s="223"/>
      <c r="M140" s="224"/>
      <c r="N140" s="225"/>
      <c r="O140" s="225"/>
      <c r="P140" s="225"/>
      <c r="Q140" s="225"/>
      <c r="R140" s="225"/>
      <c r="S140" s="225"/>
      <c r="T140" s="226"/>
      <c r="AT140" s="227" t="s">
        <v>145</v>
      </c>
      <c r="AU140" s="227" t="s">
        <v>79</v>
      </c>
      <c r="AV140" s="15" t="s">
        <v>139</v>
      </c>
      <c r="AW140" s="15" t="s">
        <v>31</v>
      </c>
      <c r="AX140" s="15" t="s">
        <v>77</v>
      </c>
      <c r="AY140" s="227" t="s">
        <v>128</v>
      </c>
    </row>
    <row r="141" spans="1:65" s="2" customFormat="1" ht="16.5" customHeight="1">
      <c r="A141" s="37"/>
      <c r="B141" s="38"/>
      <c r="C141" s="239" t="s">
        <v>199</v>
      </c>
      <c r="D141" s="239" t="s">
        <v>484</v>
      </c>
      <c r="E141" s="240" t="s">
        <v>683</v>
      </c>
      <c r="F141" s="241" t="s">
        <v>684</v>
      </c>
      <c r="G141" s="242" t="s">
        <v>418</v>
      </c>
      <c r="H141" s="243">
        <v>8.0000000000000002E-3</v>
      </c>
      <c r="I141" s="244"/>
      <c r="J141" s="245">
        <f>ROUND(I141*H141,2)</f>
        <v>0</v>
      </c>
      <c r="K141" s="241" t="s">
        <v>137</v>
      </c>
      <c r="L141" s="246"/>
      <c r="M141" s="247" t="s">
        <v>19</v>
      </c>
      <c r="N141" s="248" t="s">
        <v>40</v>
      </c>
      <c r="O141" s="67"/>
      <c r="P141" s="185">
        <f>O141*H141</f>
        <v>0</v>
      </c>
      <c r="Q141" s="185">
        <v>1</v>
      </c>
      <c r="R141" s="185">
        <f>Q141*H141</f>
        <v>8.0000000000000002E-3</v>
      </c>
      <c r="S141" s="185">
        <v>0</v>
      </c>
      <c r="T141" s="18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369</v>
      </c>
      <c r="AT141" s="187" t="s">
        <v>484</v>
      </c>
      <c r="AU141" s="187" t="s">
        <v>79</v>
      </c>
      <c r="AY141" s="20" t="s">
        <v>128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20" t="s">
        <v>77</v>
      </c>
      <c r="BK141" s="188">
        <f>ROUND(I141*H141,2)</f>
        <v>0</v>
      </c>
      <c r="BL141" s="20" t="s">
        <v>207</v>
      </c>
      <c r="BM141" s="187" t="s">
        <v>685</v>
      </c>
    </row>
    <row r="142" spans="1:65" s="2" customFormat="1" ht="11.25">
      <c r="A142" s="37"/>
      <c r="B142" s="38"/>
      <c r="C142" s="39"/>
      <c r="D142" s="189" t="s">
        <v>141</v>
      </c>
      <c r="E142" s="39"/>
      <c r="F142" s="190" t="s">
        <v>684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141</v>
      </c>
      <c r="AU142" s="20" t="s">
        <v>79</v>
      </c>
    </row>
    <row r="143" spans="1:65" s="14" customFormat="1" ht="11.25">
      <c r="B143" s="206"/>
      <c r="C143" s="207"/>
      <c r="D143" s="189" t="s">
        <v>145</v>
      </c>
      <c r="E143" s="208" t="s">
        <v>19</v>
      </c>
      <c r="F143" s="209" t="s">
        <v>686</v>
      </c>
      <c r="G143" s="207"/>
      <c r="H143" s="210">
        <v>5.0000000000000001E-3</v>
      </c>
      <c r="I143" s="211"/>
      <c r="J143" s="207"/>
      <c r="K143" s="207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145</v>
      </c>
      <c r="AU143" s="216" t="s">
        <v>79</v>
      </c>
      <c r="AV143" s="14" t="s">
        <v>79</v>
      </c>
      <c r="AW143" s="14" t="s">
        <v>31</v>
      </c>
      <c r="AX143" s="14" t="s">
        <v>69</v>
      </c>
      <c r="AY143" s="216" t="s">
        <v>128</v>
      </c>
    </row>
    <row r="144" spans="1:65" s="15" customFormat="1" ht="11.25">
      <c r="B144" s="217"/>
      <c r="C144" s="218"/>
      <c r="D144" s="189" t="s">
        <v>145</v>
      </c>
      <c r="E144" s="219" t="s">
        <v>19</v>
      </c>
      <c r="F144" s="220" t="s">
        <v>148</v>
      </c>
      <c r="G144" s="218"/>
      <c r="H144" s="221">
        <v>5.0000000000000001E-3</v>
      </c>
      <c r="I144" s="222"/>
      <c r="J144" s="218"/>
      <c r="K144" s="218"/>
      <c r="L144" s="223"/>
      <c r="M144" s="224"/>
      <c r="N144" s="225"/>
      <c r="O144" s="225"/>
      <c r="P144" s="225"/>
      <c r="Q144" s="225"/>
      <c r="R144" s="225"/>
      <c r="S144" s="225"/>
      <c r="T144" s="226"/>
      <c r="AT144" s="227" t="s">
        <v>145</v>
      </c>
      <c r="AU144" s="227" t="s">
        <v>79</v>
      </c>
      <c r="AV144" s="15" t="s">
        <v>139</v>
      </c>
      <c r="AW144" s="15" t="s">
        <v>31</v>
      </c>
      <c r="AX144" s="15" t="s">
        <v>69</v>
      </c>
      <c r="AY144" s="227" t="s">
        <v>128</v>
      </c>
    </row>
    <row r="145" spans="1:65" s="14" customFormat="1" ht="11.25">
      <c r="B145" s="206"/>
      <c r="C145" s="207"/>
      <c r="D145" s="189" t="s">
        <v>145</v>
      </c>
      <c r="E145" s="208" t="s">
        <v>19</v>
      </c>
      <c r="F145" s="209" t="s">
        <v>687</v>
      </c>
      <c r="G145" s="207"/>
      <c r="H145" s="210">
        <v>2E-3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145</v>
      </c>
      <c r="AU145" s="216" t="s">
        <v>79</v>
      </c>
      <c r="AV145" s="14" t="s">
        <v>79</v>
      </c>
      <c r="AW145" s="14" t="s">
        <v>31</v>
      </c>
      <c r="AX145" s="14" t="s">
        <v>69</v>
      </c>
      <c r="AY145" s="216" t="s">
        <v>128</v>
      </c>
    </row>
    <row r="146" spans="1:65" s="15" customFormat="1" ht="11.25">
      <c r="B146" s="217"/>
      <c r="C146" s="218"/>
      <c r="D146" s="189" t="s">
        <v>145</v>
      </c>
      <c r="E146" s="219" t="s">
        <v>19</v>
      </c>
      <c r="F146" s="220" t="s">
        <v>148</v>
      </c>
      <c r="G146" s="218"/>
      <c r="H146" s="221">
        <v>2E-3</v>
      </c>
      <c r="I146" s="222"/>
      <c r="J146" s="218"/>
      <c r="K146" s="218"/>
      <c r="L146" s="223"/>
      <c r="M146" s="224"/>
      <c r="N146" s="225"/>
      <c r="O146" s="225"/>
      <c r="P146" s="225"/>
      <c r="Q146" s="225"/>
      <c r="R146" s="225"/>
      <c r="S146" s="225"/>
      <c r="T146" s="226"/>
      <c r="AT146" s="227" t="s">
        <v>145</v>
      </c>
      <c r="AU146" s="227" t="s">
        <v>79</v>
      </c>
      <c r="AV146" s="15" t="s">
        <v>139</v>
      </c>
      <c r="AW146" s="15" t="s">
        <v>31</v>
      </c>
      <c r="AX146" s="15" t="s">
        <v>69</v>
      </c>
      <c r="AY146" s="227" t="s">
        <v>128</v>
      </c>
    </row>
    <row r="147" spans="1:65" s="16" customFormat="1" ht="11.25">
      <c r="B147" s="228"/>
      <c r="C147" s="229"/>
      <c r="D147" s="189" t="s">
        <v>145</v>
      </c>
      <c r="E147" s="230" t="s">
        <v>19</v>
      </c>
      <c r="F147" s="231" t="s">
        <v>153</v>
      </c>
      <c r="G147" s="229"/>
      <c r="H147" s="232">
        <v>7.0000000000000001E-3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AT147" s="238" t="s">
        <v>145</v>
      </c>
      <c r="AU147" s="238" t="s">
        <v>79</v>
      </c>
      <c r="AV147" s="16" t="s">
        <v>138</v>
      </c>
      <c r="AW147" s="16" t="s">
        <v>31</v>
      </c>
      <c r="AX147" s="16" t="s">
        <v>69</v>
      </c>
      <c r="AY147" s="238" t="s">
        <v>128</v>
      </c>
    </row>
    <row r="148" spans="1:65" s="14" customFormat="1" ht="11.25">
      <c r="B148" s="206"/>
      <c r="C148" s="207"/>
      <c r="D148" s="189" t="s">
        <v>145</v>
      </c>
      <c r="E148" s="208" t="s">
        <v>19</v>
      </c>
      <c r="F148" s="209" t="s">
        <v>688</v>
      </c>
      <c r="G148" s="207"/>
      <c r="H148" s="210">
        <v>8.0000000000000002E-3</v>
      </c>
      <c r="I148" s="211"/>
      <c r="J148" s="207"/>
      <c r="K148" s="207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145</v>
      </c>
      <c r="AU148" s="216" t="s">
        <v>79</v>
      </c>
      <c r="AV148" s="14" t="s">
        <v>79</v>
      </c>
      <c r="AW148" s="14" t="s">
        <v>31</v>
      </c>
      <c r="AX148" s="14" t="s">
        <v>77</v>
      </c>
      <c r="AY148" s="216" t="s">
        <v>128</v>
      </c>
    </row>
    <row r="149" spans="1:65" s="2" customFormat="1" ht="16.5" customHeight="1">
      <c r="A149" s="37"/>
      <c r="B149" s="38"/>
      <c r="C149" s="239" t="s">
        <v>183</v>
      </c>
      <c r="D149" s="239" t="s">
        <v>484</v>
      </c>
      <c r="E149" s="240" t="s">
        <v>689</v>
      </c>
      <c r="F149" s="241" t="s">
        <v>690</v>
      </c>
      <c r="G149" s="242" t="s">
        <v>456</v>
      </c>
      <c r="H149" s="243">
        <v>15</v>
      </c>
      <c r="I149" s="244"/>
      <c r="J149" s="245">
        <f>ROUND(I149*H149,2)</f>
        <v>0</v>
      </c>
      <c r="K149" s="241" t="s">
        <v>137</v>
      </c>
      <c r="L149" s="246"/>
      <c r="M149" s="247" t="s">
        <v>19</v>
      </c>
      <c r="N149" s="248" t="s">
        <v>40</v>
      </c>
      <c r="O149" s="67"/>
      <c r="P149" s="185">
        <f>O149*H149</f>
        <v>0</v>
      </c>
      <c r="Q149" s="185">
        <v>1.0200000000000001E-3</v>
      </c>
      <c r="R149" s="185">
        <f>Q149*H149</f>
        <v>1.5300000000000001E-2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369</v>
      </c>
      <c r="AT149" s="187" t="s">
        <v>484</v>
      </c>
      <c r="AU149" s="187" t="s">
        <v>79</v>
      </c>
      <c r="AY149" s="20" t="s">
        <v>128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77</v>
      </c>
      <c r="BK149" s="188">
        <f>ROUND(I149*H149,2)</f>
        <v>0</v>
      </c>
      <c r="BL149" s="20" t="s">
        <v>207</v>
      </c>
      <c r="BM149" s="187" t="s">
        <v>691</v>
      </c>
    </row>
    <row r="150" spans="1:65" s="2" customFormat="1" ht="11.25">
      <c r="A150" s="37"/>
      <c r="B150" s="38"/>
      <c r="C150" s="39"/>
      <c r="D150" s="189" t="s">
        <v>141</v>
      </c>
      <c r="E150" s="39"/>
      <c r="F150" s="190" t="s">
        <v>690</v>
      </c>
      <c r="G150" s="39"/>
      <c r="H150" s="39"/>
      <c r="I150" s="191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141</v>
      </c>
      <c r="AU150" s="20" t="s">
        <v>79</v>
      </c>
    </row>
    <row r="151" spans="1:65" s="14" customFormat="1" ht="11.25">
      <c r="B151" s="206"/>
      <c r="C151" s="207"/>
      <c r="D151" s="189" t="s">
        <v>145</v>
      </c>
      <c r="E151" s="208" t="s">
        <v>19</v>
      </c>
      <c r="F151" s="209" t="s">
        <v>692</v>
      </c>
      <c r="G151" s="207"/>
      <c r="H151" s="210">
        <v>14.64</v>
      </c>
      <c r="I151" s="211"/>
      <c r="J151" s="207"/>
      <c r="K151" s="207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145</v>
      </c>
      <c r="AU151" s="216" t="s">
        <v>79</v>
      </c>
      <c r="AV151" s="14" t="s">
        <v>79</v>
      </c>
      <c r="AW151" s="14" t="s">
        <v>31</v>
      </c>
      <c r="AX151" s="14" t="s">
        <v>69</v>
      </c>
      <c r="AY151" s="216" t="s">
        <v>128</v>
      </c>
    </row>
    <row r="152" spans="1:65" s="15" customFormat="1" ht="11.25">
      <c r="B152" s="217"/>
      <c r="C152" s="218"/>
      <c r="D152" s="189" t="s">
        <v>145</v>
      </c>
      <c r="E152" s="219" t="s">
        <v>19</v>
      </c>
      <c r="F152" s="220" t="s">
        <v>148</v>
      </c>
      <c r="G152" s="218"/>
      <c r="H152" s="221">
        <v>14.64</v>
      </c>
      <c r="I152" s="222"/>
      <c r="J152" s="218"/>
      <c r="K152" s="218"/>
      <c r="L152" s="223"/>
      <c r="M152" s="224"/>
      <c r="N152" s="225"/>
      <c r="O152" s="225"/>
      <c r="P152" s="225"/>
      <c r="Q152" s="225"/>
      <c r="R152" s="225"/>
      <c r="S152" s="225"/>
      <c r="T152" s="226"/>
      <c r="AT152" s="227" t="s">
        <v>145</v>
      </c>
      <c r="AU152" s="227" t="s">
        <v>79</v>
      </c>
      <c r="AV152" s="15" t="s">
        <v>139</v>
      </c>
      <c r="AW152" s="15" t="s">
        <v>31</v>
      </c>
      <c r="AX152" s="15" t="s">
        <v>69</v>
      </c>
      <c r="AY152" s="227" t="s">
        <v>128</v>
      </c>
    </row>
    <row r="153" spans="1:65" s="14" customFormat="1" ht="11.25">
      <c r="B153" s="206"/>
      <c r="C153" s="207"/>
      <c r="D153" s="189" t="s">
        <v>145</v>
      </c>
      <c r="E153" s="208" t="s">
        <v>19</v>
      </c>
      <c r="F153" s="209" t="s">
        <v>693</v>
      </c>
      <c r="G153" s="207"/>
      <c r="H153" s="210">
        <v>0.36</v>
      </c>
      <c r="I153" s="211"/>
      <c r="J153" s="207"/>
      <c r="K153" s="207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145</v>
      </c>
      <c r="AU153" s="216" t="s">
        <v>79</v>
      </c>
      <c r="AV153" s="14" t="s">
        <v>79</v>
      </c>
      <c r="AW153" s="14" t="s">
        <v>31</v>
      </c>
      <c r="AX153" s="14" t="s">
        <v>69</v>
      </c>
      <c r="AY153" s="216" t="s">
        <v>128</v>
      </c>
    </row>
    <row r="154" spans="1:65" s="15" customFormat="1" ht="11.25">
      <c r="B154" s="217"/>
      <c r="C154" s="218"/>
      <c r="D154" s="189" t="s">
        <v>145</v>
      </c>
      <c r="E154" s="219" t="s">
        <v>19</v>
      </c>
      <c r="F154" s="220" t="s">
        <v>148</v>
      </c>
      <c r="G154" s="218"/>
      <c r="H154" s="221">
        <v>0.36</v>
      </c>
      <c r="I154" s="222"/>
      <c r="J154" s="218"/>
      <c r="K154" s="218"/>
      <c r="L154" s="223"/>
      <c r="M154" s="224"/>
      <c r="N154" s="225"/>
      <c r="O154" s="225"/>
      <c r="P154" s="225"/>
      <c r="Q154" s="225"/>
      <c r="R154" s="225"/>
      <c r="S154" s="225"/>
      <c r="T154" s="226"/>
      <c r="AT154" s="227" t="s">
        <v>145</v>
      </c>
      <c r="AU154" s="227" t="s">
        <v>79</v>
      </c>
      <c r="AV154" s="15" t="s">
        <v>139</v>
      </c>
      <c r="AW154" s="15" t="s">
        <v>31</v>
      </c>
      <c r="AX154" s="15" t="s">
        <v>69</v>
      </c>
      <c r="AY154" s="227" t="s">
        <v>128</v>
      </c>
    </row>
    <row r="155" spans="1:65" s="16" customFormat="1" ht="11.25">
      <c r="B155" s="228"/>
      <c r="C155" s="229"/>
      <c r="D155" s="189" t="s">
        <v>145</v>
      </c>
      <c r="E155" s="230" t="s">
        <v>19</v>
      </c>
      <c r="F155" s="231" t="s">
        <v>153</v>
      </c>
      <c r="G155" s="229"/>
      <c r="H155" s="232">
        <v>15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AT155" s="238" t="s">
        <v>145</v>
      </c>
      <c r="AU155" s="238" t="s">
        <v>79</v>
      </c>
      <c r="AV155" s="16" t="s">
        <v>138</v>
      </c>
      <c r="AW155" s="16" t="s">
        <v>31</v>
      </c>
      <c r="AX155" s="16" t="s">
        <v>77</v>
      </c>
      <c r="AY155" s="238" t="s">
        <v>128</v>
      </c>
    </row>
    <row r="156" spans="1:65" s="2" customFormat="1" ht="16.5" customHeight="1">
      <c r="A156" s="37"/>
      <c r="B156" s="38"/>
      <c r="C156" s="239" t="s">
        <v>214</v>
      </c>
      <c r="D156" s="239" t="s">
        <v>484</v>
      </c>
      <c r="E156" s="240" t="s">
        <v>694</v>
      </c>
      <c r="F156" s="241" t="s">
        <v>695</v>
      </c>
      <c r="G156" s="242" t="s">
        <v>456</v>
      </c>
      <c r="H156" s="243">
        <v>7</v>
      </c>
      <c r="I156" s="244"/>
      <c r="J156" s="245">
        <f>ROUND(I156*H156,2)</f>
        <v>0</v>
      </c>
      <c r="K156" s="241" t="s">
        <v>137</v>
      </c>
      <c r="L156" s="246"/>
      <c r="M156" s="247" t="s">
        <v>19</v>
      </c>
      <c r="N156" s="248" t="s">
        <v>40</v>
      </c>
      <c r="O156" s="67"/>
      <c r="P156" s="185">
        <f>O156*H156</f>
        <v>0</v>
      </c>
      <c r="Q156" s="185">
        <v>1.2999999999999999E-3</v>
      </c>
      <c r="R156" s="185">
        <f>Q156*H156</f>
        <v>9.1000000000000004E-3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369</v>
      </c>
      <c r="AT156" s="187" t="s">
        <v>484</v>
      </c>
      <c r="AU156" s="187" t="s">
        <v>79</v>
      </c>
      <c r="AY156" s="20" t="s">
        <v>128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77</v>
      </c>
      <c r="BK156" s="188">
        <f>ROUND(I156*H156,2)</f>
        <v>0</v>
      </c>
      <c r="BL156" s="20" t="s">
        <v>207</v>
      </c>
      <c r="BM156" s="187" t="s">
        <v>696</v>
      </c>
    </row>
    <row r="157" spans="1:65" s="2" customFormat="1" ht="11.25">
      <c r="A157" s="37"/>
      <c r="B157" s="38"/>
      <c r="C157" s="39"/>
      <c r="D157" s="189" t="s">
        <v>141</v>
      </c>
      <c r="E157" s="39"/>
      <c r="F157" s="190" t="s">
        <v>695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141</v>
      </c>
      <c r="AU157" s="20" t="s">
        <v>79</v>
      </c>
    </row>
    <row r="158" spans="1:65" s="14" customFormat="1" ht="11.25">
      <c r="B158" s="206"/>
      <c r="C158" s="207"/>
      <c r="D158" s="189" t="s">
        <v>145</v>
      </c>
      <c r="E158" s="208" t="s">
        <v>19</v>
      </c>
      <c r="F158" s="209" t="s">
        <v>697</v>
      </c>
      <c r="G158" s="207"/>
      <c r="H158" s="210">
        <v>6.6749999999999998</v>
      </c>
      <c r="I158" s="211"/>
      <c r="J158" s="207"/>
      <c r="K158" s="207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145</v>
      </c>
      <c r="AU158" s="216" t="s">
        <v>79</v>
      </c>
      <c r="AV158" s="14" t="s">
        <v>79</v>
      </c>
      <c r="AW158" s="14" t="s">
        <v>31</v>
      </c>
      <c r="AX158" s="14" t="s">
        <v>69</v>
      </c>
      <c r="AY158" s="216" t="s">
        <v>128</v>
      </c>
    </row>
    <row r="159" spans="1:65" s="15" customFormat="1" ht="11.25">
      <c r="B159" s="217"/>
      <c r="C159" s="218"/>
      <c r="D159" s="189" t="s">
        <v>145</v>
      </c>
      <c r="E159" s="219" t="s">
        <v>19</v>
      </c>
      <c r="F159" s="220" t="s">
        <v>148</v>
      </c>
      <c r="G159" s="218"/>
      <c r="H159" s="221">
        <v>6.6749999999999998</v>
      </c>
      <c r="I159" s="222"/>
      <c r="J159" s="218"/>
      <c r="K159" s="218"/>
      <c r="L159" s="223"/>
      <c r="M159" s="224"/>
      <c r="N159" s="225"/>
      <c r="O159" s="225"/>
      <c r="P159" s="225"/>
      <c r="Q159" s="225"/>
      <c r="R159" s="225"/>
      <c r="S159" s="225"/>
      <c r="T159" s="226"/>
      <c r="AT159" s="227" t="s">
        <v>145</v>
      </c>
      <c r="AU159" s="227" t="s">
        <v>79</v>
      </c>
      <c r="AV159" s="15" t="s">
        <v>139</v>
      </c>
      <c r="AW159" s="15" t="s">
        <v>31</v>
      </c>
      <c r="AX159" s="15" t="s">
        <v>69</v>
      </c>
      <c r="AY159" s="227" t="s">
        <v>128</v>
      </c>
    </row>
    <row r="160" spans="1:65" s="14" customFormat="1" ht="11.25">
      <c r="B160" s="206"/>
      <c r="C160" s="207"/>
      <c r="D160" s="189" t="s">
        <v>145</v>
      </c>
      <c r="E160" s="208" t="s">
        <v>19</v>
      </c>
      <c r="F160" s="209" t="s">
        <v>698</v>
      </c>
      <c r="G160" s="207"/>
      <c r="H160" s="210">
        <v>0.32500000000000001</v>
      </c>
      <c r="I160" s="211"/>
      <c r="J160" s="207"/>
      <c r="K160" s="207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145</v>
      </c>
      <c r="AU160" s="216" t="s">
        <v>79</v>
      </c>
      <c r="AV160" s="14" t="s">
        <v>79</v>
      </c>
      <c r="AW160" s="14" t="s">
        <v>31</v>
      </c>
      <c r="AX160" s="14" t="s">
        <v>69</v>
      </c>
      <c r="AY160" s="216" t="s">
        <v>128</v>
      </c>
    </row>
    <row r="161" spans="1:65" s="15" customFormat="1" ht="11.25">
      <c r="B161" s="217"/>
      <c r="C161" s="218"/>
      <c r="D161" s="189" t="s">
        <v>145</v>
      </c>
      <c r="E161" s="219" t="s">
        <v>19</v>
      </c>
      <c r="F161" s="220" t="s">
        <v>148</v>
      </c>
      <c r="G161" s="218"/>
      <c r="H161" s="221">
        <v>0.32500000000000001</v>
      </c>
      <c r="I161" s="222"/>
      <c r="J161" s="218"/>
      <c r="K161" s="218"/>
      <c r="L161" s="223"/>
      <c r="M161" s="224"/>
      <c r="N161" s="225"/>
      <c r="O161" s="225"/>
      <c r="P161" s="225"/>
      <c r="Q161" s="225"/>
      <c r="R161" s="225"/>
      <c r="S161" s="225"/>
      <c r="T161" s="226"/>
      <c r="AT161" s="227" t="s">
        <v>145</v>
      </c>
      <c r="AU161" s="227" t="s">
        <v>79</v>
      </c>
      <c r="AV161" s="15" t="s">
        <v>139</v>
      </c>
      <c r="AW161" s="15" t="s">
        <v>31</v>
      </c>
      <c r="AX161" s="15" t="s">
        <v>69</v>
      </c>
      <c r="AY161" s="227" t="s">
        <v>128</v>
      </c>
    </row>
    <row r="162" spans="1:65" s="16" customFormat="1" ht="11.25">
      <c r="B162" s="228"/>
      <c r="C162" s="229"/>
      <c r="D162" s="189" t="s">
        <v>145</v>
      </c>
      <c r="E162" s="230" t="s">
        <v>19</v>
      </c>
      <c r="F162" s="231" t="s">
        <v>153</v>
      </c>
      <c r="G162" s="229"/>
      <c r="H162" s="232">
        <v>7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AT162" s="238" t="s">
        <v>145</v>
      </c>
      <c r="AU162" s="238" t="s">
        <v>79</v>
      </c>
      <c r="AV162" s="16" t="s">
        <v>138</v>
      </c>
      <c r="AW162" s="16" t="s">
        <v>31</v>
      </c>
      <c r="AX162" s="16" t="s">
        <v>77</v>
      </c>
      <c r="AY162" s="238" t="s">
        <v>128</v>
      </c>
    </row>
    <row r="163" spans="1:65" s="2" customFormat="1" ht="16.5" customHeight="1">
      <c r="A163" s="37"/>
      <c r="B163" s="38"/>
      <c r="C163" s="176" t="s">
        <v>222</v>
      </c>
      <c r="D163" s="176" t="s">
        <v>133</v>
      </c>
      <c r="E163" s="177" t="s">
        <v>699</v>
      </c>
      <c r="F163" s="178" t="s">
        <v>700</v>
      </c>
      <c r="G163" s="179" t="s">
        <v>667</v>
      </c>
      <c r="H163" s="180">
        <v>509.66</v>
      </c>
      <c r="I163" s="181"/>
      <c r="J163" s="182">
        <f>ROUND(I163*H163,2)</f>
        <v>0</v>
      </c>
      <c r="K163" s="178" t="s">
        <v>137</v>
      </c>
      <c r="L163" s="42"/>
      <c r="M163" s="183" t="s">
        <v>19</v>
      </c>
      <c r="N163" s="184" t="s">
        <v>40</v>
      </c>
      <c r="O163" s="67"/>
      <c r="P163" s="185">
        <f>O163*H163</f>
        <v>0</v>
      </c>
      <c r="Q163" s="185">
        <v>5.0000000000000002E-5</v>
      </c>
      <c r="R163" s="185">
        <f>Q163*H163</f>
        <v>2.5483000000000002E-2</v>
      </c>
      <c r="S163" s="185">
        <v>0</v>
      </c>
      <c r="T163" s="18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207</v>
      </c>
      <c r="AT163" s="187" t="s">
        <v>133</v>
      </c>
      <c r="AU163" s="187" t="s">
        <v>79</v>
      </c>
      <c r="AY163" s="20" t="s">
        <v>128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20" t="s">
        <v>77</v>
      </c>
      <c r="BK163" s="188">
        <f>ROUND(I163*H163,2)</f>
        <v>0</v>
      </c>
      <c r="BL163" s="20" t="s">
        <v>207</v>
      </c>
      <c r="BM163" s="187" t="s">
        <v>701</v>
      </c>
    </row>
    <row r="164" spans="1:65" s="2" customFormat="1" ht="11.25">
      <c r="A164" s="37"/>
      <c r="B164" s="38"/>
      <c r="C164" s="39"/>
      <c r="D164" s="189" t="s">
        <v>141</v>
      </c>
      <c r="E164" s="39"/>
      <c r="F164" s="190" t="s">
        <v>702</v>
      </c>
      <c r="G164" s="39"/>
      <c r="H164" s="39"/>
      <c r="I164" s="191"/>
      <c r="J164" s="39"/>
      <c r="K164" s="39"/>
      <c r="L164" s="42"/>
      <c r="M164" s="192"/>
      <c r="N164" s="193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141</v>
      </c>
      <c r="AU164" s="20" t="s">
        <v>79</v>
      </c>
    </row>
    <row r="165" spans="1:65" s="2" customFormat="1" ht="11.25">
      <c r="A165" s="37"/>
      <c r="B165" s="38"/>
      <c r="C165" s="39"/>
      <c r="D165" s="194" t="s">
        <v>143</v>
      </c>
      <c r="E165" s="39"/>
      <c r="F165" s="195" t="s">
        <v>703</v>
      </c>
      <c r="G165" s="39"/>
      <c r="H165" s="39"/>
      <c r="I165" s="191"/>
      <c r="J165" s="39"/>
      <c r="K165" s="39"/>
      <c r="L165" s="42"/>
      <c r="M165" s="192"/>
      <c r="N165" s="193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143</v>
      </c>
      <c r="AU165" s="20" t="s">
        <v>79</v>
      </c>
    </row>
    <row r="166" spans="1:65" s="13" customFormat="1" ht="11.25">
      <c r="B166" s="196"/>
      <c r="C166" s="197"/>
      <c r="D166" s="189" t="s">
        <v>145</v>
      </c>
      <c r="E166" s="198" t="s">
        <v>19</v>
      </c>
      <c r="F166" s="199" t="s">
        <v>671</v>
      </c>
      <c r="G166" s="197"/>
      <c r="H166" s="198" t="s">
        <v>19</v>
      </c>
      <c r="I166" s="200"/>
      <c r="J166" s="197"/>
      <c r="K166" s="197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145</v>
      </c>
      <c r="AU166" s="205" t="s">
        <v>79</v>
      </c>
      <c r="AV166" s="13" t="s">
        <v>77</v>
      </c>
      <c r="AW166" s="13" t="s">
        <v>31</v>
      </c>
      <c r="AX166" s="13" t="s">
        <v>69</v>
      </c>
      <c r="AY166" s="205" t="s">
        <v>128</v>
      </c>
    </row>
    <row r="167" spans="1:65" s="14" customFormat="1" ht="11.25">
      <c r="B167" s="206"/>
      <c r="C167" s="207"/>
      <c r="D167" s="189" t="s">
        <v>145</v>
      </c>
      <c r="E167" s="208" t="s">
        <v>19</v>
      </c>
      <c r="F167" s="209" t="s">
        <v>704</v>
      </c>
      <c r="G167" s="207"/>
      <c r="H167" s="210">
        <v>509.66</v>
      </c>
      <c r="I167" s="211"/>
      <c r="J167" s="207"/>
      <c r="K167" s="207"/>
      <c r="L167" s="212"/>
      <c r="M167" s="213"/>
      <c r="N167" s="214"/>
      <c r="O167" s="214"/>
      <c r="P167" s="214"/>
      <c r="Q167" s="214"/>
      <c r="R167" s="214"/>
      <c r="S167" s="214"/>
      <c r="T167" s="215"/>
      <c r="AT167" s="216" t="s">
        <v>145</v>
      </c>
      <c r="AU167" s="216" t="s">
        <v>79</v>
      </c>
      <c r="AV167" s="14" t="s">
        <v>79</v>
      </c>
      <c r="AW167" s="14" t="s">
        <v>31</v>
      </c>
      <c r="AX167" s="14" t="s">
        <v>69</v>
      </c>
      <c r="AY167" s="216" t="s">
        <v>128</v>
      </c>
    </row>
    <row r="168" spans="1:65" s="15" customFormat="1" ht="11.25">
      <c r="B168" s="217"/>
      <c r="C168" s="218"/>
      <c r="D168" s="189" t="s">
        <v>145</v>
      </c>
      <c r="E168" s="219" t="s">
        <v>19</v>
      </c>
      <c r="F168" s="220" t="s">
        <v>148</v>
      </c>
      <c r="G168" s="218"/>
      <c r="H168" s="221">
        <v>509.66</v>
      </c>
      <c r="I168" s="222"/>
      <c r="J168" s="218"/>
      <c r="K168" s="218"/>
      <c r="L168" s="223"/>
      <c r="M168" s="224"/>
      <c r="N168" s="225"/>
      <c r="O168" s="225"/>
      <c r="P168" s="225"/>
      <c r="Q168" s="225"/>
      <c r="R168" s="225"/>
      <c r="S168" s="225"/>
      <c r="T168" s="226"/>
      <c r="AT168" s="227" t="s">
        <v>145</v>
      </c>
      <c r="AU168" s="227" t="s">
        <v>79</v>
      </c>
      <c r="AV168" s="15" t="s">
        <v>139</v>
      </c>
      <c r="AW168" s="15" t="s">
        <v>31</v>
      </c>
      <c r="AX168" s="15" t="s">
        <v>77</v>
      </c>
      <c r="AY168" s="227" t="s">
        <v>128</v>
      </c>
    </row>
    <row r="169" spans="1:65" s="2" customFormat="1" ht="16.5" customHeight="1">
      <c r="A169" s="37"/>
      <c r="B169" s="38"/>
      <c r="C169" s="239" t="s">
        <v>8</v>
      </c>
      <c r="D169" s="239" t="s">
        <v>484</v>
      </c>
      <c r="E169" s="240" t="s">
        <v>705</v>
      </c>
      <c r="F169" s="241" t="s">
        <v>706</v>
      </c>
      <c r="G169" s="242" t="s">
        <v>418</v>
      </c>
      <c r="H169" s="243">
        <v>0.56100000000000005</v>
      </c>
      <c r="I169" s="244"/>
      <c r="J169" s="245">
        <f>ROUND(I169*H169,2)</f>
        <v>0</v>
      </c>
      <c r="K169" s="241" t="s">
        <v>137</v>
      </c>
      <c r="L169" s="246"/>
      <c r="M169" s="247" t="s">
        <v>19</v>
      </c>
      <c r="N169" s="248" t="s">
        <v>40</v>
      </c>
      <c r="O169" s="67"/>
      <c r="P169" s="185">
        <f>O169*H169</f>
        <v>0</v>
      </c>
      <c r="Q169" s="185">
        <v>1</v>
      </c>
      <c r="R169" s="185">
        <f>Q169*H169</f>
        <v>0.56100000000000005</v>
      </c>
      <c r="S169" s="185">
        <v>0</v>
      </c>
      <c r="T169" s="18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369</v>
      </c>
      <c r="AT169" s="187" t="s">
        <v>484</v>
      </c>
      <c r="AU169" s="187" t="s">
        <v>79</v>
      </c>
      <c r="AY169" s="20" t="s">
        <v>128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20" t="s">
        <v>77</v>
      </c>
      <c r="BK169" s="188">
        <f>ROUND(I169*H169,2)</f>
        <v>0</v>
      </c>
      <c r="BL169" s="20" t="s">
        <v>207</v>
      </c>
      <c r="BM169" s="187" t="s">
        <v>707</v>
      </c>
    </row>
    <row r="170" spans="1:65" s="2" customFormat="1" ht="11.25">
      <c r="A170" s="37"/>
      <c r="B170" s="38"/>
      <c r="C170" s="39"/>
      <c r="D170" s="189" t="s">
        <v>141</v>
      </c>
      <c r="E170" s="39"/>
      <c r="F170" s="190" t="s">
        <v>706</v>
      </c>
      <c r="G170" s="39"/>
      <c r="H170" s="39"/>
      <c r="I170" s="191"/>
      <c r="J170" s="39"/>
      <c r="K170" s="39"/>
      <c r="L170" s="42"/>
      <c r="M170" s="192"/>
      <c r="N170" s="193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141</v>
      </c>
      <c r="AU170" s="20" t="s">
        <v>79</v>
      </c>
    </row>
    <row r="171" spans="1:65" s="13" customFormat="1" ht="11.25">
      <c r="B171" s="196"/>
      <c r="C171" s="197"/>
      <c r="D171" s="189" t="s">
        <v>145</v>
      </c>
      <c r="E171" s="198" t="s">
        <v>19</v>
      </c>
      <c r="F171" s="199" t="s">
        <v>671</v>
      </c>
      <c r="G171" s="197"/>
      <c r="H171" s="198" t="s">
        <v>19</v>
      </c>
      <c r="I171" s="200"/>
      <c r="J171" s="197"/>
      <c r="K171" s="197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145</v>
      </c>
      <c r="AU171" s="205" t="s">
        <v>79</v>
      </c>
      <c r="AV171" s="13" t="s">
        <v>77</v>
      </c>
      <c r="AW171" s="13" t="s">
        <v>31</v>
      </c>
      <c r="AX171" s="13" t="s">
        <v>69</v>
      </c>
      <c r="AY171" s="205" t="s">
        <v>128</v>
      </c>
    </row>
    <row r="172" spans="1:65" s="14" customFormat="1" ht="11.25">
      <c r="B172" s="206"/>
      <c r="C172" s="207"/>
      <c r="D172" s="189" t="s">
        <v>145</v>
      </c>
      <c r="E172" s="208" t="s">
        <v>19</v>
      </c>
      <c r="F172" s="209" t="s">
        <v>708</v>
      </c>
      <c r="G172" s="207"/>
      <c r="H172" s="210">
        <v>0.51</v>
      </c>
      <c r="I172" s="211"/>
      <c r="J172" s="207"/>
      <c r="K172" s="207"/>
      <c r="L172" s="212"/>
      <c r="M172" s="213"/>
      <c r="N172" s="214"/>
      <c r="O172" s="214"/>
      <c r="P172" s="214"/>
      <c r="Q172" s="214"/>
      <c r="R172" s="214"/>
      <c r="S172" s="214"/>
      <c r="T172" s="215"/>
      <c r="AT172" s="216" t="s">
        <v>145</v>
      </c>
      <c r="AU172" s="216" t="s">
        <v>79</v>
      </c>
      <c r="AV172" s="14" t="s">
        <v>79</v>
      </c>
      <c r="AW172" s="14" t="s">
        <v>31</v>
      </c>
      <c r="AX172" s="14" t="s">
        <v>69</v>
      </c>
      <c r="AY172" s="216" t="s">
        <v>128</v>
      </c>
    </row>
    <row r="173" spans="1:65" s="15" customFormat="1" ht="11.25">
      <c r="B173" s="217"/>
      <c r="C173" s="218"/>
      <c r="D173" s="189" t="s">
        <v>145</v>
      </c>
      <c r="E173" s="219" t="s">
        <v>19</v>
      </c>
      <c r="F173" s="220" t="s">
        <v>148</v>
      </c>
      <c r="G173" s="218"/>
      <c r="H173" s="221">
        <v>0.51</v>
      </c>
      <c r="I173" s="222"/>
      <c r="J173" s="218"/>
      <c r="K173" s="218"/>
      <c r="L173" s="223"/>
      <c r="M173" s="224"/>
      <c r="N173" s="225"/>
      <c r="O173" s="225"/>
      <c r="P173" s="225"/>
      <c r="Q173" s="225"/>
      <c r="R173" s="225"/>
      <c r="S173" s="225"/>
      <c r="T173" s="226"/>
      <c r="AT173" s="227" t="s">
        <v>145</v>
      </c>
      <c r="AU173" s="227" t="s">
        <v>79</v>
      </c>
      <c r="AV173" s="15" t="s">
        <v>139</v>
      </c>
      <c r="AW173" s="15" t="s">
        <v>31</v>
      </c>
      <c r="AX173" s="15" t="s">
        <v>69</v>
      </c>
      <c r="AY173" s="227" t="s">
        <v>128</v>
      </c>
    </row>
    <row r="174" spans="1:65" s="14" customFormat="1" ht="11.25">
      <c r="B174" s="206"/>
      <c r="C174" s="207"/>
      <c r="D174" s="189" t="s">
        <v>145</v>
      </c>
      <c r="E174" s="208" t="s">
        <v>19</v>
      </c>
      <c r="F174" s="209" t="s">
        <v>709</v>
      </c>
      <c r="G174" s="207"/>
      <c r="H174" s="210">
        <v>0.56100000000000005</v>
      </c>
      <c r="I174" s="211"/>
      <c r="J174" s="207"/>
      <c r="K174" s="207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145</v>
      </c>
      <c r="AU174" s="216" t="s">
        <v>79</v>
      </c>
      <c r="AV174" s="14" t="s">
        <v>79</v>
      </c>
      <c r="AW174" s="14" t="s">
        <v>31</v>
      </c>
      <c r="AX174" s="14" t="s">
        <v>77</v>
      </c>
      <c r="AY174" s="216" t="s">
        <v>128</v>
      </c>
    </row>
    <row r="175" spans="1:65" s="2" customFormat="1" ht="16.5" customHeight="1">
      <c r="A175" s="37"/>
      <c r="B175" s="38"/>
      <c r="C175" s="176" t="s">
        <v>237</v>
      </c>
      <c r="D175" s="176" t="s">
        <v>133</v>
      </c>
      <c r="E175" s="177" t="s">
        <v>710</v>
      </c>
      <c r="F175" s="178" t="s">
        <v>711</v>
      </c>
      <c r="G175" s="179" t="s">
        <v>667</v>
      </c>
      <c r="H175" s="180">
        <v>259.60000000000002</v>
      </c>
      <c r="I175" s="181"/>
      <c r="J175" s="182">
        <f>ROUND(I175*H175,2)</f>
        <v>0</v>
      </c>
      <c r="K175" s="178" t="s">
        <v>137</v>
      </c>
      <c r="L175" s="42"/>
      <c r="M175" s="183" t="s">
        <v>19</v>
      </c>
      <c r="N175" s="184" t="s">
        <v>40</v>
      </c>
      <c r="O175" s="67"/>
      <c r="P175" s="185">
        <f>O175*H175</f>
        <v>0</v>
      </c>
      <c r="Q175" s="185">
        <v>5.0000000000000002E-5</v>
      </c>
      <c r="R175" s="185">
        <f>Q175*H175</f>
        <v>1.2980000000000002E-2</v>
      </c>
      <c r="S175" s="185">
        <v>0</v>
      </c>
      <c r="T175" s="18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207</v>
      </c>
      <c r="AT175" s="187" t="s">
        <v>133</v>
      </c>
      <c r="AU175" s="187" t="s">
        <v>79</v>
      </c>
      <c r="AY175" s="20" t="s">
        <v>128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20" t="s">
        <v>77</v>
      </c>
      <c r="BK175" s="188">
        <f>ROUND(I175*H175,2)</f>
        <v>0</v>
      </c>
      <c r="BL175" s="20" t="s">
        <v>207</v>
      </c>
      <c r="BM175" s="187" t="s">
        <v>712</v>
      </c>
    </row>
    <row r="176" spans="1:65" s="2" customFormat="1" ht="11.25">
      <c r="A176" s="37"/>
      <c r="B176" s="38"/>
      <c r="C176" s="39"/>
      <c r="D176" s="189" t="s">
        <v>141</v>
      </c>
      <c r="E176" s="39"/>
      <c r="F176" s="190" t="s">
        <v>713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141</v>
      </c>
      <c r="AU176" s="20" t="s">
        <v>79</v>
      </c>
    </row>
    <row r="177" spans="1:65" s="2" customFormat="1" ht="11.25">
      <c r="A177" s="37"/>
      <c r="B177" s="38"/>
      <c r="C177" s="39"/>
      <c r="D177" s="194" t="s">
        <v>143</v>
      </c>
      <c r="E177" s="39"/>
      <c r="F177" s="195" t="s">
        <v>714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143</v>
      </c>
      <c r="AU177" s="20" t="s">
        <v>79</v>
      </c>
    </row>
    <row r="178" spans="1:65" s="13" customFormat="1" ht="11.25">
      <c r="B178" s="196"/>
      <c r="C178" s="197"/>
      <c r="D178" s="189" t="s">
        <v>145</v>
      </c>
      <c r="E178" s="198" t="s">
        <v>19</v>
      </c>
      <c r="F178" s="199" t="s">
        <v>671</v>
      </c>
      <c r="G178" s="197"/>
      <c r="H178" s="198" t="s">
        <v>19</v>
      </c>
      <c r="I178" s="200"/>
      <c r="J178" s="197"/>
      <c r="K178" s="197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145</v>
      </c>
      <c r="AU178" s="205" t="s">
        <v>79</v>
      </c>
      <c r="AV178" s="13" t="s">
        <v>77</v>
      </c>
      <c r="AW178" s="13" t="s">
        <v>31</v>
      </c>
      <c r="AX178" s="13" t="s">
        <v>69</v>
      </c>
      <c r="AY178" s="205" t="s">
        <v>128</v>
      </c>
    </row>
    <row r="179" spans="1:65" s="14" customFormat="1" ht="11.25">
      <c r="B179" s="206"/>
      <c r="C179" s="207"/>
      <c r="D179" s="189" t="s">
        <v>145</v>
      </c>
      <c r="E179" s="208" t="s">
        <v>19</v>
      </c>
      <c r="F179" s="209" t="s">
        <v>715</v>
      </c>
      <c r="G179" s="207"/>
      <c r="H179" s="210">
        <v>259.60000000000002</v>
      </c>
      <c r="I179" s="211"/>
      <c r="J179" s="207"/>
      <c r="K179" s="207"/>
      <c r="L179" s="212"/>
      <c r="M179" s="213"/>
      <c r="N179" s="214"/>
      <c r="O179" s="214"/>
      <c r="P179" s="214"/>
      <c r="Q179" s="214"/>
      <c r="R179" s="214"/>
      <c r="S179" s="214"/>
      <c r="T179" s="215"/>
      <c r="AT179" s="216" t="s">
        <v>145</v>
      </c>
      <c r="AU179" s="216" t="s">
        <v>79</v>
      </c>
      <c r="AV179" s="14" t="s">
        <v>79</v>
      </c>
      <c r="AW179" s="14" t="s">
        <v>31</v>
      </c>
      <c r="AX179" s="14" t="s">
        <v>69</v>
      </c>
      <c r="AY179" s="216" t="s">
        <v>128</v>
      </c>
    </row>
    <row r="180" spans="1:65" s="15" customFormat="1" ht="11.25">
      <c r="B180" s="217"/>
      <c r="C180" s="218"/>
      <c r="D180" s="189" t="s">
        <v>145</v>
      </c>
      <c r="E180" s="219" t="s">
        <v>19</v>
      </c>
      <c r="F180" s="220" t="s">
        <v>148</v>
      </c>
      <c r="G180" s="218"/>
      <c r="H180" s="221">
        <v>259.60000000000002</v>
      </c>
      <c r="I180" s="222"/>
      <c r="J180" s="218"/>
      <c r="K180" s="218"/>
      <c r="L180" s="223"/>
      <c r="M180" s="224"/>
      <c r="N180" s="225"/>
      <c r="O180" s="225"/>
      <c r="P180" s="225"/>
      <c r="Q180" s="225"/>
      <c r="R180" s="225"/>
      <c r="S180" s="225"/>
      <c r="T180" s="226"/>
      <c r="AT180" s="227" t="s">
        <v>145</v>
      </c>
      <c r="AU180" s="227" t="s">
        <v>79</v>
      </c>
      <c r="AV180" s="15" t="s">
        <v>139</v>
      </c>
      <c r="AW180" s="15" t="s">
        <v>31</v>
      </c>
      <c r="AX180" s="15" t="s">
        <v>77</v>
      </c>
      <c r="AY180" s="227" t="s">
        <v>128</v>
      </c>
    </row>
    <row r="181" spans="1:65" s="2" customFormat="1" ht="16.5" customHeight="1">
      <c r="A181" s="37"/>
      <c r="B181" s="38"/>
      <c r="C181" s="239" t="s">
        <v>246</v>
      </c>
      <c r="D181" s="239" t="s">
        <v>484</v>
      </c>
      <c r="E181" s="240" t="s">
        <v>716</v>
      </c>
      <c r="F181" s="241" t="s">
        <v>717</v>
      </c>
      <c r="G181" s="242" t="s">
        <v>418</v>
      </c>
      <c r="H181" s="243">
        <v>0.26</v>
      </c>
      <c r="I181" s="244"/>
      <c r="J181" s="245">
        <f>ROUND(I181*H181,2)</f>
        <v>0</v>
      </c>
      <c r="K181" s="241" t="s">
        <v>137</v>
      </c>
      <c r="L181" s="246"/>
      <c r="M181" s="247" t="s">
        <v>19</v>
      </c>
      <c r="N181" s="248" t="s">
        <v>40</v>
      </c>
      <c r="O181" s="67"/>
      <c r="P181" s="185">
        <f>O181*H181</f>
        <v>0</v>
      </c>
      <c r="Q181" s="185">
        <v>1</v>
      </c>
      <c r="R181" s="185">
        <f>Q181*H181</f>
        <v>0.26</v>
      </c>
      <c r="S181" s="185">
        <v>0</v>
      </c>
      <c r="T181" s="18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369</v>
      </c>
      <c r="AT181" s="187" t="s">
        <v>484</v>
      </c>
      <c r="AU181" s="187" t="s">
        <v>79</v>
      </c>
      <c r="AY181" s="20" t="s">
        <v>128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20" t="s">
        <v>77</v>
      </c>
      <c r="BK181" s="188">
        <f>ROUND(I181*H181,2)</f>
        <v>0</v>
      </c>
      <c r="BL181" s="20" t="s">
        <v>207</v>
      </c>
      <c r="BM181" s="187" t="s">
        <v>718</v>
      </c>
    </row>
    <row r="182" spans="1:65" s="2" customFormat="1" ht="11.25">
      <c r="A182" s="37"/>
      <c r="B182" s="38"/>
      <c r="C182" s="39"/>
      <c r="D182" s="189" t="s">
        <v>141</v>
      </c>
      <c r="E182" s="39"/>
      <c r="F182" s="190" t="s">
        <v>717</v>
      </c>
      <c r="G182" s="39"/>
      <c r="H182" s="39"/>
      <c r="I182" s="191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141</v>
      </c>
      <c r="AU182" s="20" t="s">
        <v>79</v>
      </c>
    </row>
    <row r="183" spans="1:65" s="13" customFormat="1" ht="11.25">
      <c r="B183" s="196"/>
      <c r="C183" s="197"/>
      <c r="D183" s="189" t="s">
        <v>145</v>
      </c>
      <c r="E183" s="198" t="s">
        <v>19</v>
      </c>
      <c r="F183" s="199" t="s">
        <v>671</v>
      </c>
      <c r="G183" s="197"/>
      <c r="H183" s="198" t="s">
        <v>19</v>
      </c>
      <c r="I183" s="200"/>
      <c r="J183" s="197"/>
      <c r="K183" s="197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145</v>
      </c>
      <c r="AU183" s="205" t="s">
        <v>79</v>
      </c>
      <c r="AV183" s="13" t="s">
        <v>77</v>
      </c>
      <c r="AW183" s="13" t="s">
        <v>31</v>
      </c>
      <c r="AX183" s="13" t="s">
        <v>69</v>
      </c>
      <c r="AY183" s="205" t="s">
        <v>128</v>
      </c>
    </row>
    <row r="184" spans="1:65" s="14" customFormat="1" ht="11.25">
      <c r="B184" s="206"/>
      <c r="C184" s="207"/>
      <c r="D184" s="189" t="s">
        <v>145</v>
      </c>
      <c r="E184" s="208" t="s">
        <v>19</v>
      </c>
      <c r="F184" s="209" t="s">
        <v>719</v>
      </c>
      <c r="G184" s="207"/>
      <c r="H184" s="210">
        <v>0.26</v>
      </c>
      <c r="I184" s="211"/>
      <c r="J184" s="207"/>
      <c r="K184" s="207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145</v>
      </c>
      <c r="AU184" s="216" t="s">
        <v>79</v>
      </c>
      <c r="AV184" s="14" t="s">
        <v>79</v>
      </c>
      <c r="AW184" s="14" t="s">
        <v>31</v>
      </c>
      <c r="AX184" s="14" t="s">
        <v>69</v>
      </c>
      <c r="AY184" s="216" t="s">
        <v>128</v>
      </c>
    </row>
    <row r="185" spans="1:65" s="15" customFormat="1" ht="11.25">
      <c r="B185" s="217"/>
      <c r="C185" s="218"/>
      <c r="D185" s="189" t="s">
        <v>145</v>
      </c>
      <c r="E185" s="219" t="s">
        <v>19</v>
      </c>
      <c r="F185" s="220" t="s">
        <v>148</v>
      </c>
      <c r="G185" s="218"/>
      <c r="H185" s="221">
        <v>0.26</v>
      </c>
      <c r="I185" s="222"/>
      <c r="J185" s="218"/>
      <c r="K185" s="218"/>
      <c r="L185" s="223"/>
      <c r="M185" s="224"/>
      <c r="N185" s="225"/>
      <c r="O185" s="225"/>
      <c r="P185" s="225"/>
      <c r="Q185" s="225"/>
      <c r="R185" s="225"/>
      <c r="S185" s="225"/>
      <c r="T185" s="226"/>
      <c r="AT185" s="227" t="s">
        <v>145</v>
      </c>
      <c r="AU185" s="227" t="s">
        <v>79</v>
      </c>
      <c r="AV185" s="15" t="s">
        <v>139</v>
      </c>
      <c r="AW185" s="15" t="s">
        <v>31</v>
      </c>
      <c r="AX185" s="15" t="s">
        <v>77</v>
      </c>
      <c r="AY185" s="227" t="s">
        <v>128</v>
      </c>
    </row>
    <row r="186" spans="1:65" s="2" customFormat="1" ht="16.5" customHeight="1">
      <c r="A186" s="37"/>
      <c r="B186" s="38"/>
      <c r="C186" s="176" t="s">
        <v>253</v>
      </c>
      <c r="D186" s="176" t="s">
        <v>133</v>
      </c>
      <c r="E186" s="177" t="s">
        <v>720</v>
      </c>
      <c r="F186" s="178" t="s">
        <v>721</v>
      </c>
      <c r="G186" s="179" t="s">
        <v>418</v>
      </c>
      <c r="H186" s="180">
        <v>0.9</v>
      </c>
      <c r="I186" s="181"/>
      <c r="J186" s="182">
        <f>ROUND(I186*H186,2)</f>
        <v>0</v>
      </c>
      <c r="K186" s="178" t="s">
        <v>137</v>
      </c>
      <c r="L186" s="42"/>
      <c r="M186" s="183" t="s">
        <v>19</v>
      </c>
      <c r="N186" s="184" t="s">
        <v>40</v>
      </c>
      <c r="O186" s="67"/>
      <c r="P186" s="185">
        <f>O186*H186</f>
        <v>0</v>
      </c>
      <c r="Q186" s="185">
        <v>0</v>
      </c>
      <c r="R186" s="185">
        <f>Q186*H186</f>
        <v>0</v>
      </c>
      <c r="S186" s="185">
        <v>0</v>
      </c>
      <c r="T186" s="18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207</v>
      </c>
      <c r="AT186" s="187" t="s">
        <v>133</v>
      </c>
      <c r="AU186" s="187" t="s">
        <v>79</v>
      </c>
      <c r="AY186" s="20" t="s">
        <v>128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20" t="s">
        <v>77</v>
      </c>
      <c r="BK186" s="188">
        <f>ROUND(I186*H186,2)</f>
        <v>0</v>
      </c>
      <c r="BL186" s="20" t="s">
        <v>207</v>
      </c>
      <c r="BM186" s="187" t="s">
        <v>722</v>
      </c>
    </row>
    <row r="187" spans="1:65" s="2" customFormat="1" ht="19.5">
      <c r="A187" s="37"/>
      <c r="B187" s="38"/>
      <c r="C187" s="39"/>
      <c r="D187" s="189" t="s">
        <v>141</v>
      </c>
      <c r="E187" s="39"/>
      <c r="F187" s="190" t="s">
        <v>723</v>
      </c>
      <c r="G187" s="39"/>
      <c r="H187" s="39"/>
      <c r="I187" s="191"/>
      <c r="J187" s="39"/>
      <c r="K187" s="39"/>
      <c r="L187" s="42"/>
      <c r="M187" s="192"/>
      <c r="N187" s="193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20" t="s">
        <v>141</v>
      </c>
      <c r="AU187" s="20" t="s">
        <v>79</v>
      </c>
    </row>
    <row r="188" spans="1:65" s="2" customFormat="1" ht="11.25">
      <c r="A188" s="37"/>
      <c r="B188" s="38"/>
      <c r="C188" s="39"/>
      <c r="D188" s="194" t="s">
        <v>143</v>
      </c>
      <c r="E188" s="39"/>
      <c r="F188" s="195" t="s">
        <v>724</v>
      </c>
      <c r="G188" s="39"/>
      <c r="H188" s="39"/>
      <c r="I188" s="191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143</v>
      </c>
      <c r="AU188" s="20" t="s">
        <v>79</v>
      </c>
    </row>
    <row r="189" spans="1:65" s="12" customFormat="1" ht="22.9" customHeight="1">
      <c r="B189" s="160"/>
      <c r="C189" s="161"/>
      <c r="D189" s="162" t="s">
        <v>68</v>
      </c>
      <c r="E189" s="174" t="s">
        <v>583</v>
      </c>
      <c r="F189" s="174" t="s">
        <v>584</v>
      </c>
      <c r="G189" s="161"/>
      <c r="H189" s="161"/>
      <c r="I189" s="164"/>
      <c r="J189" s="175">
        <f>BK189</f>
        <v>0</v>
      </c>
      <c r="K189" s="161"/>
      <c r="L189" s="166"/>
      <c r="M189" s="167"/>
      <c r="N189" s="168"/>
      <c r="O189" s="168"/>
      <c r="P189" s="169">
        <f>SUM(P190:P237)</f>
        <v>0</v>
      </c>
      <c r="Q189" s="168"/>
      <c r="R189" s="169">
        <f>SUM(R190:R237)</f>
        <v>1.1923680000000001E-2</v>
      </c>
      <c r="S189" s="168"/>
      <c r="T189" s="170">
        <f>SUM(T190:T237)</f>
        <v>0</v>
      </c>
      <c r="AR189" s="171" t="s">
        <v>79</v>
      </c>
      <c r="AT189" s="172" t="s">
        <v>68</v>
      </c>
      <c r="AU189" s="172" t="s">
        <v>77</v>
      </c>
      <c r="AY189" s="171" t="s">
        <v>128</v>
      </c>
      <c r="BK189" s="173">
        <f>SUM(BK190:BK237)</f>
        <v>0</v>
      </c>
    </row>
    <row r="190" spans="1:65" s="2" customFormat="1" ht="16.5" customHeight="1">
      <c r="A190" s="37"/>
      <c r="B190" s="38"/>
      <c r="C190" s="176" t="s">
        <v>207</v>
      </c>
      <c r="D190" s="176" t="s">
        <v>133</v>
      </c>
      <c r="E190" s="177" t="s">
        <v>586</v>
      </c>
      <c r="F190" s="178" t="s">
        <v>587</v>
      </c>
      <c r="G190" s="179" t="s">
        <v>136</v>
      </c>
      <c r="H190" s="180">
        <v>24.841000000000001</v>
      </c>
      <c r="I190" s="181"/>
      <c r="J190" s="182">
        <f>ROUND(I190*H190,2)</f>
        <v>0</v>
      </c>
      <c r="K190" s="178" t="s">
        <v>137</v>
      </c>
      <c r="L190" s="42"/>
      <c r="M190" s="183" t="s">
        <v>19</v>
      </c>
      <c r="N190" s="184" t="s">
        <v>40</v>
      </c>
      <c r="O190" s="67"/>
      <c r="P190" s="185">
        <f>O190*H190</f>
        <v>0</v>
      </c>
      <c r="Q190" s="185">
        <v>6.9999999999999994E-5</v>
      </c>
      <c r="R190" s="185">
        <f>Q190*H190</f>
        <v>1.73887E-3</v>
      </c>
      <c r="S190" s="185">
        <v>0</v>
      </c>
      <c r="T190" s="18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207</v>
      </c>
      <c r="AT190" s="187" t="s">
        <v>133</v>
      </c>
      <c r="AU190" s="187" t="s">
        <v>79</v>
      </c>
      <c r="AY190" s="20" t="s">
        <v>128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20" t="s">
        <v>77</v>
      </c>
      <c r="BK190" s="188">
        <f>ROUND(I190*H190,2)</f>
        <v>0</v>
      </c>
      <c r="BL190" s="20" t="s">
        <v>207</v>
      </c>
      <c r="BM190" s="187" t="s">
        <v>725</v>
      </c>
    </row>
    <row r="191" spans="1:65" s="2" customFormat="1" ht="11.25">
      <c r="A191" s="37"/>
      <c r="B191" s="38"/>
      <c r="C191" s="39"/>
      <c r="D191" s="189" t="s">
        <v>141</v>
      </c>
      <c r="E191" s="39"/>
      <c r="F191" s="190" t="s">
        <v>589</v>
      </c>
      <c r="G191" s="39"/>
      <c r="H191" s="39"/>
      <c r="I191" s="191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141</v>
      </c>
      <c r="AU191" s="20" t="s">
        <v>79</v>
      </c>
    </row>
    <row r="192" spans="1:65" s="2" customFormat="1" ht="11.25">
      <c r="A192" s="37"/>
      <c r="B192" s="38"/>
      <c r="C192" s="39"/>
      <c r="D192" s="194" t="s">
        <v>143</v>
      </c>
      <c r="E192" s="39"/>
      <c r="F192" s="195" t="s">
        <v>590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143</v>
      </c>
      <c r="AU192" s="20" t="s">
        <v>79</v>
      </c>
    </row>
    <row r="193" spans="1:65" s="13" customFormat="1" ht="11.25">
      <c r="B193" s="196"/>
      <c r="C193" s="197"/>
      <c r="D193" s="189" t="s">
        <v>145</v>
      </c>
      <c r="E193" s="198" t="s">
        <v>19</v>
      </c>
      <c r="F193" s="199" t="s">
        <v>726</v>
      </c>
      <c r="G193" s="197"/>
      <c r="H193" s="198" t="s">
        <v>19</v>
      </c>
      <c r="I193" s="200"/>
      <c r="J193" s="197"/>
      <c r="K193" s="197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145</v>
      </c>
      <c r="AU193" s="205" t="s">
        <v>79</v>
      </c>
      <c r="AV193" s="13" t="s">
        <v>77</v>
      </c>
      <c r="AW193" s="13" t="s">
        <v>31</v>
      </c>
      <c r="AX193" s="13" t="s">
        <v>69</v>
      </c>
      <c r="AY193" s="205" t="s">
        <v>128</v>
      </c>
    </row>
    <row r="194" spans="1:65" s="14" customFormat="1" ht="11.25">
      <c r="B194" s="206"/>
      <c r="C194" s="207"/>
      <c r="D194" s="189" t="s">
        <v>145</v>
      </c>
      <c r="E194" s="208" t="s">
        <v>19</v>
      </c>
      <c r="F194" s="209" t="s">
        <v>727</v>
      </c>
      <c r="G194" s="207"/>
      <c r="H194" s="210">
        <v>16.631</v>
      </c>
      <c r="I194" s="211"/>
      <c r="J194" s="207"/>
      <c r="K194" s="207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145</v>
      </c>
      <c r="AU194" s="216" t="s">
        <v>79</v>
      </c>
      <c r="AV194" s="14" t="s">
        <v>79</v>
      </c>
      <c r="AW194" s="14" t="s">
        <v>31</v>
      </c>
      <c r="AX194" s="14" t="s">
        <v>69</v>
      </c>
      <c r="AY194" s="216" t="s">
        <v>128</v>
      </c>
    </row>
    <row r="195" spans="1:65" s="15" customFormat="1" ht="11.25">
      <c r="B195" s="217"/>
      <c r="C195" s="218"/>
      <c r="D195" s="189" t="s">
        <v>145</v>
      </c>
      <c r="E195" s="219" t="s">
        <v>19</v>
      </c>
      <c r="F195" s="220" t="s">
        <v>148</v>
      </c>
      <c r="G195" s="218"/>
      <c r="H195" s="221">
        <v>16.631</v>
      </c>
      <c r="I195" s="222"/>
      <c r="J195" s="218"/>
      <c r="K195" s="218"/>
      <c r="L195" s="223"/>
      <c r="M195" s="224"/>
      <c r="N195" s="225"/>
      <c r="O195" s="225"/>
      <c r="P195" s="225"/>
      <c r="Q195" s="225"/>
      <c r="R195" s="225"/>
      <c r="S195" s="225"/>
      <c r="T195" s="226"/>
      <c r="AT195" s="227" t="s">
        <v>145</v>
      </c>
      <c r="AU195" s="227" t="s">
        <v>79</v>
      </c>
      <c r="AV195" s="15" t="s">
        <v>139</v>
      </c>
      <c r="AW195" s="15" t="s">
        <v>31</v>
      </c>
      <c r="AX195" s="15" t="s">
        <v>69</v>
      </c>
      <c r="AY195" s="227" t="s">
        <v>128</v>
      </c>
    </row>
    <row r="196" spans="1:65" s="13" customFormat="1" ht="11.25">
      <c r="B196" s="196"/>
      <c r="C196" s="197"/>
      <c r="D196" s="189" t="s">
        <v>145</v>
      </c>
      <c r="E196" s="198" t="s">
        <v>19</v>
      </c>
      <c r="F196" s="199" t="s">
        <v>728</v>
      </c>
      <c r="G196" s="197"/>
      <c r="H196" s="198" t="s">
        <v>19</v>
      </c>
      <c r="I196" s="200"/>
      <c r="J196" s="197"/>
      <c r="K196" s="197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145</v>
      </c>
      <c r="AU196" s="205" t="s">
        <v>79</v>
      </c>
      <c r="AV196" s="13" t="s">
        <v>77</v>
      </c>
      <c r="AW196" s="13" t="s">
        <v>31</v>
      </c>
      <c r="AX196" s="13" t="s">
        <v>69</v>
      </c>
      <c r="AY196" s="205" t="s">
        <v>128</v>
      </c>
    </row>
    <row r="197" spans="1:65" s="14" customFormat="1" ht="11.25">
      <c r="B197" s="206"/>
      <c r="C197" s="207"/>
      <c r="D197" s="189" t="s">
        <v>145</v>
      </c>
      <c r="E197" s="208" t="s">
        <v>19</v>
      </c>
      <c r="F197" s="209" t="s">
        <v>729</v>
      </c>
      <c r="G197" s="207"/>
      <c r="H197" s="210">
        <v>7.21</v>
      </c>
      <c r="I197" s="211"/>
      <c r="J197" s="207"/>
      <c r="K197" s="207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145</v>
      </c>
      <c r="AU197" s="216" t="s">
        <v>79</v>
      </c>
      <c r="AV197" s="14" t="s">
        <v>79</v>
      </c>
      <c r="AW197" s="14" t="s">
        <v>31</v>
      </c>
      <c r="AX197" s="14" t="s">
        <v>69</v>
      </c>
      <c r="AY197" s="216" t="s">
        <v>128</v>
      </c>
    </row>
    <row r="198" spans="1:65" s="15" customFormat="1" ht="11.25">
      <c r="B198" s="217"/>
      <c r="C198" s="218"/>
      <c r="D198" s="189" t="s">
        <v>145</v>
      </c>
      <c r="E198" s="219" t="s">
        <v>19</v>
      </c>
      <c r="F198" s="220" t="s">
        <v>148</v>
      </c>
      <c r="G198" s="218"/>
      <c r="H198" s="221">
        <v>7.21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AT198" s="227" t="s">
        <v>145</v>
      </c>
      <c r="AU198" s="227" t="s">
        <v>79</v>
      </c>
      <c r="AV198" s="15" t="s">
        <v>139</v>
      </c>
      <c r="AW198" s="15" t="s">
        <v>31</v>
      </c>
      <c r="AX198" s="15" t="s">
        <v>69</v>
      </c>
      <c r="AY198" s="227" t="s">
        <v>128</v>
      </c>
    </row>
    <row r="199" spans="1:65" s="14" customFormat="1" ht="11.25">
      <c r="B199" s="206"/>
      <c r="C199" s="207"/>
      <c r="D199" s="189" t="s">
        <v>145</v>
      </c>
      <c r="E199" s="208" t="s">
        <v>19</v>
      </c>
      <c r="F199" s="209" t="s">
        <v>730</v>
      </c>
      <c r="G199" s="207"/>
      <c r="H199" s="210">
        <v>1</v>
      </c>
      <c r="I199" s="211"/>
      <c r="J199" s="207"/>
      <c r="K199" s="207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145</v>
      </c>
      <c r="AU199" s="216" t="s">
        <v>79</v>
      </c>
      <c r="AV199" s="14" t="s">
        <v>79</v>
      </c>
      <c r="AW199" s="14" t="s">
        <v>31</v>
      </c>
      <c r="AX199" s="14" t="s">
        <v>69</v>
      </c>
      <c r="AY199" s="216" t="s">
        <v>128</v>
      </c>
    </row>
    <row r="200" spans="1:65" s="15" customFormat="1" ht="11.25">
      <c r="B200" s="217"/>
      <c r="C200" s="218"/>
      <c r="D200" s="189" t="s">
        <v>145</v>
      </c>
      <c r="E200" s="219" t="s">
        <v>19</v>
      </c>
      <c r="F200" s="220" t="s">
        <v>148</v>
      </c>
      <c r="G200" s="218"/>
      <c r="H200" s="221">
        <v>1</v>
      </c>
      <c r="I200" s="222"/>
      <c r="J200" s="218"/>
      <c r="K200" s="218"/>
      <c r="L200" s="223"/>
      <c r="M200" s="224"/>
      <c r="N200" s="225"/>
      <c r="O200" s="225"/>
      <c r="P200" s="225"/>
      <c r="Q200" s="225"/>
      <c r="R200" s="225"/>
      <c r="S200" s="225"/>
      <c r="T200" s="226"/>
      <c r="AT200" s="227" t="s">
        <v>145</v>
      </c>
      <c r="AU200" s="227" t="s">
        <v>79</v>
      </c>
      <c r="AV200" s="15" t="s">
        <v>139</v>
      </c>
      <c r="AW200" s="15" t="s">
        <v>31</v>
      </c>
      <c r="AX200" s="15" t="s">
        <v>69</v>
      </c>
      <c r="AY200" s="227" t="s">
        <v>128</v>
      </c>
    </row>
    <row r="201" spans="1:65" s="16" customFormat="1" ht="11.25">
      <c r="B201" s="228"/>
      <c r="C201" s="229"/>
      <c r="D201" s="189" t="s">
        <v>145</v>
      </c>
      <c r="E201" s="230" t="s">
        <v>19</v>
      </c>
      <c r="F201" s="231" t="s">
        <v>153</v>
      </c>
      <c r="G201" s="229"/>
      <c r="H201" s="232">
        <v>24.841000000000001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AT201" s="238" t="s">
        <v>145</v>
      </c>
      <c r="AU201" s="238" t="s">
        <v>79</v>
      </c>
      <c r="AV201" s="16" t="s">
        <v>138</v>
      </c>
      <c r="AW201" s="16" t="s">
        <v>31</v>
      </c>
      <c r="AX201" s="16" t="s">
        <v>77</v>
      </c>
      <c r="AY201" s="238" t="s">
        <v>128</v>
      </c>
    </row>
    <row r="202" spans="1:65" s="2" customFormat="1" ht="16.5" customHeight="1">
      <c r="A202" s="37"/>
      <c r="B202" s="38"/>
      <c r="C202" s="176" t="s">
        <v>270</v>
      </c>
      <c r="D202" s="176" t="s">
        <v>133</v>
      </c>
      <c r="E202" s="177" t="s">
        <v>594</v>
      </c>
      <c r="F202" s="178" t="s">
        <v>595</v>
      </c>
      <c r="G202" s="179" t="s">
        <v>136</v>
      </c>
      <c r="H202" s="180">
        <v>24.841000000000001</v>
      </c>
      <c r="I202" s="181"/>
      <c r="J202" s="182">
        <f>ROUND(I202*H202,2)</f>
        <v>0</v>
      </c>
      <c r="K202" s="178" t="s">
        <v>137</v>
      </c>
      <c r="L202" s="42"/>
      <c r="M202" s="183" t="s">
        <v>19</v>
      </c>
      <c r="N202" s="184" t="s">
        <v>40</v>
      </c>
      <c r="O202" s="67"/>
      <c r="P202" s="185">
        <f>O202*H202</f>
        <v>0</v>
      </c>
      <c r="Q202" s="185">
        <v>1.7000000000000001E-4</v>
      </c>
      <c r="R202" s="185">
        <f>Q202*H202</f>
        <v>4.2229700000000004E-3</v>
      </c>
      <c r="S202" s="185">
        <v>0</v>
      </c>
      <c r="T202" s="18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207</v>
      </c>
      <c r="AT202" s="187" t="s">
        <v>133</v>
      </c>
      <c r="AU202" s="187" t="s">
        <v>79</v>
      </c>
      <c r="AY202" s="20" t="s">
        <v>128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20" t="s">
        <v>77</v>
      </c>
      <c r="BK202" s="188">
        <f>ROUND(I202*H202,2)</f>
        <v>0</v>
      </c>
      <c r="BL202" s="20" t="s">
        <v>207</v>
      </c>
      <c r="BM202" s="187" t="s">
        <v>731</v>
      </c>
    </row>
    <row r="203" spans="1:65" s="2" customFormat="1" ht="11.25">
      <c r="A203" s="37"/>
      <c r="B203" s="38"/>
      <c r="C203" s="39"/>
      <c r="D203" s="189" t="s">
        <v>141</v>
      </c>
      <c r="E203" s="39"/>
      <c r="F203" s="190" t="s">
        <v>597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141</v>
      </c>
      <c r="AU203" s="20" t="s">
        <v>79</v>
      </c>
    </row>
    <row r="204" spans="1:65" s="2" customFormat="1" ht="11.25">
      <c r="A204" s="37"/>
      <c r="B204" s="38"/>
      <c r="C204" s="39"/>
      <c r="D204" s="194" t="s">
        <v>143</v>
      </c>
      <c r="E204" s="39"/>
      <c r="F204" s="195" t="s">
        <v>598</v>
      </c>
      <c r="G204" s="39"/>
      <c r="H204" s="39"/>
      <c r="I204" s="191"/>
      <c r="J204" s="39"/>
      <c r="K204" s="39"/>
      <c r="L204" s="42"/>
      <c r="M204" s="192"/>
      <c r="N204" s="193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143</v>
      </c>
      <c r="AU204" s="20" t="s">
        <v>79</v>
      </c>
    </row>
    <row r="205" spans="1:65" s="13" customFormat="1" ht="11.25">
      <c r="B205" s="196"/>
      <c r="C205" s="197"/>
      <c r="D205" s="189" t="s">
        <v>145</v>
      </c>
      <c r="E205" s="198" t="s">
        <v>19</v>
      </c>
      <c r="F205" s="199" t="s">
        <v>726</v>
      </c>
      <c r="G205" s="197"/>
      <c r="H205" s="198" t="s">
        <v>19</v>
      </c>
      <c r="I205" s="200"/>
      <c r="J205" s="197"/>
      <c r="K205" s="197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145</v>
      </c>
      <c r="AU205" s="205" t="s">
        <v>79</v>
      </c>
      <c r="AV205" s="13" t="s">
        <v>77</v>
      </c>
      <c r="AW205" s="13" t="s">
        <v>31</v>
      </c>
      <c r="AX205" s="13" t="s">
        <v>69</v>
      </c>
      <c r="AY205" s="205" t="s">
        <v>128</v>
      </c>
    </row>
    <row r="206" spans="1:65" s="14" customFormat="1" ht="11.25">
      <c r="B206" s="206"/>
      <c r="C206" s="207"/>
      <c r="D206" s="189" t="s">
        <v>145</v>
      </c>
      <c r="E206" s="208" t="s">
        <v>19</v>
      </c>
      <c r="F206" s="209" t="s">
        <v>727</v>
      </c>
      <c r="G206" s="207"/>
      <c r="H206" s="210">
        <v>16.631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145</v>
      </c>
      <c r="AU206" s="216" t="s">
        <v>79</v>
      </c>
      <c r="AV206" s="14" t="s">
        <v>79</v>
      </c>
      <c r="AW206" s="14" t="s">
        <v>31</v>
      </c>
      <c r="AX206" s="14" t="s">
        <v>69</v>
      </c>
      <c r="AY206" s="216" t="s">
        <v>128</v>
      </c>
    </row>
    <row r="207" spans="1:65" s="15" customFormat="1" ht="11.25">
      <c r="B207" s="217"/>
      <c r="C207" s="218"/>
      <c r="D207" s="189" t="s">
        <v>145</v>
      </c>
      <c r="E207" s="219" t="s">
        <v>19</v>
      </c>
      <c r="F207" s="220" t="s">
        <v>148</v>
      </c>
      <c r="G207" s="218"/>
      <c r="H207" s="221">
        <v>16.631</v>
      </c>
      <c r="I207" s="222"/>
      <c r="J207" s="218"/>
      <c r="K207" s="218"/>
      <c r="L207" s="223"/>
      <c r="M207" s="224"/>
      <c r="N207" s="225"/>
      <c r="O207" s="225"/>
      <c r="P207" s="225"/>
      <c r="Q207" s="225"/>
      <c r="R207" s="225"/>
      <c r="S207" s="225"/>
      <c r="T207" s="226"/>
      <c r="AT207" s="227" t="s">
        <v>145</v>
      </c>
      <c r="AU207" s="227" t="s">
        <v>79</v>
      </c>
      <c r="AV207" s="15" t="s">
        <v>139</v>
      </c>
      <c r="AW207" s="15" t="s">
        <v>31</v>
      </c>
      <c r="AX207" s="15" t="s">
        <v>69</v>
      </c>
      <c r="AY207" s="227" t="s">
        <v>128</v>
      </c>
    </row>
    <row r="208" spans="1:65" s="13" customFormat="1" ht="11.25">
      <c r="B208" s="196"/>
      <c r="C208" s="197"/>
      <c r="D208" s="189" t="s">
        <v>145</v>
      </c>
      <c r="E208" s="198" t="s">
        <v>19</v>
      </c>
      <c r="F208" s="199" t="s">
        <v>728</v>
      </c>
      <c r="G208" s="197"/>
      <c r="H208" s="198" t="s">
        <v>19</v>
      </c>
      <c r="I208" s="200"/>
      <c r="J208" s="197"/>
      <c r="K208" s="197"/>
      <c r="L208" s="201"/>
      <c r="M208" s="202"/>
      <c r="N208" s="203"/>
      <c r="O208" s="203"/>
      <c r="P208" s="203"/>
      <c r="Q208" s="203"/>
      <c r="R208" s="203"/>
      <c r="S208" s="203"/>
      <c r="T208" s="204"/>
      <c r="AT208" s="205" t="s">
        <v>145</v>
      </c>
      <c r="AU208" s="205" t="s">
        <v>79</v>
      </c>
      <c r="AV208" s="13" t="s">
        <v>77</v>
      </c>
      <c r="AW208" s="13" t="s">
        <v>31</v>
      </c>
      <c r="AX208" s="13" t="s">
        <v>69</v>
      </c>
      <c r="AY208" s="205" t="s">
        <v>128</v>
      </c>
    </row>
    <row r="209" spans="1:65" s="14" customFormat="1" ht="11.25">
      <c r="B209" s="206"/>
      <c r="C209" s="207"/>
      <c r="D209" s="189" t="s">
        <v>145</v>
      </c>
      <c r="E209" s="208" t="s">
        <v>19</v>
      </c>
      <c r="F209" s="209" t="s">
        <v>729</v>
      </c>
      <c r="G209" s="207"/>
      <c r="H209" s="210">
        <v>7.21</v>
      </c>
      <c r="I209" s="211"/>
      <c r="J209" s="207"/>
      <c r="K209" s="207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145</v>
      </c>
      <c r="AU209" s="216" t="s">
        <v>79</v>
      </c>
      <c r="AV209" s="14" t="s">
        <v>79</v>
      </c>
      <c r="AW209" s="14" t="s">
        <v>31</v>
      </c>
      <c r="AX209" s="14" t="s">
        <v>69</v>
      </c>
      <c r="AY209" s="216" t="s">
        <v>128</v>
      </c>
    </row>
    <row r="210" spans="1:65" s="15" customFormat="1" ht="11.25">
      <c r="B210" s="217"/>
      <c r="C210" s="218"/>
      <c r="D210" s="189" t="s">
        <v>145</v>
      </c>
      <c r="E210" s="219" t="s">
        <v>19</v>
      </c>
      <c r="F210" s="220" t="s">
        <v>148</v>
      </c>
      <c r="G210" s="218"/>
      <c r="H210" s="221">
        <v>7.21</v>
      </c>
      <c r="I210" s="222"/>
      <c r="J210" s="218"/>
      <c r="K210" s="218"/>
      <c r="L210" s="223"/>
      <c r="M210" s="224"/>
      <c r="N210" s="225"/>
      <c r="O210" s="225"/>
      <c r="P210" s="225"/>
      <c r="Q210" s="225"/>
      <c r="R210" s="225"/>
      <c r="S210" s="225"/>
      <c r="T210" s="226"/>
      <c r="AT210" s="227" t="s">
        <v>145</v>
      </c>
      <c r="AU210" s="227" t="s">
        <v>79</v>
      </c>
      <c r="AV210" s="15" t="s">
        <v>139</v>
      </c>
      <c r="AW210" s="15" t="s">
        <v>31</v>
      </c>
      <c r="AX210" s="15" t="s">
        <v>69</v>
      </c>
      <c r="AY210" s="227" t="s">
        <v>128</v>
      </c>
    </row>
    <row r="211" spans="1:65" s="14" customFormat="1" ht="11.25">
      <c r="B211" s="206"/>
      <c r="C211" s="207"/>
      <c r="D211" s="189" t="s">
        <v>145</v>
      </c>
      <c r="E211" s="208" t="s">
        <v>19</v>
      </c>
      <c r="F211" s="209" t="s">
        <v>730</v>
      </c>
      <c r="G211" s="207"/>
      <c r="H211" s="210">
        <v>1</v>
      </c>
      <c r="I211" s="211"/>
      <c r="J211" s="207"/>
      <c r="K211" s="207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145</v>
      </c>
      <c r="AU211" s="216" t="s">
        <v>79</v>
      </c>
      <c r="AV211" s="14" t="s">
        <v>79</v>
      </c>
      <c r="AW211" s="14" t="s">
        <v>31</v>
      </c>
      <c r="AX211" s="14" t="s">
        <v>69</v>
      </c>
      <c r="AY211" s="216" t="s">
        <v>128</v>
      </c>
    </row>
    <row r="212" spans="1:65" s="15" customFormat="1" ht="11.25">
      <c r="B212" s="217"/>
      <c r="C212" s="218"/>
      <c r="D212" s="189" t="s">
        <v>145</v>
      </c>
      <c r="E212" s="219" t="s">
        <v>19</v>
      </c>
      <c r="F212" s="220" t="s">
        <v>148</v>
      </c>
      <c r="G212" s="218"/>
      <c r="H212" s="221">
        <v>1</v>
      </c>
      <c r="I212" s="222"/>
      <c r="J212" s="218"/>
      <c r="K212" s="218"/>
      <c r="L212" s="223"/>
      <c r="M212" s="224"/>
      <c r="N212" s="225"/>
      <c r="O212" s="225"/>
      <c r="P212" s="225"/>
      <c r="Q212" s="225"/>
      <c r="R212" s="225"/>
      <c r="S212" s="225"/>
      <c r="T212" s="226"/>
      <c r="AT212" s="227" t="s">
        <v>145</v>
      </c>
      <c r="AU212" s="227" t="s">
        <v>79</v>
      </c>
      <c r="AV212" s="15" t="s">
        <v>139</v>
      </c>
      <c r="AW212" s="15" t="s">
        <v>31</v>
      </c>
      <c r="AX212" s="15" t="s">
        <v>69</v>
      </c>
      <c r="AY212" s="227" t="s">
        <v>128</v>
      </c>
    </row>
    <row r="213" spans="1:65" s="16" customFormat="1" ht="11.25">
      <c r="B213" s="228"/>
      <c r="C213" s="229"/>
      <c r="D213" s="189" t="s">
        <v>145</v>
      </c>
      <c r="E213" s="230" t="s">
        <v>19</v>
      </c>
      <c r="F213" s="231" t="s">
        <v>153</v>
      </c>
      <c r="G213" s="229"/>
      <c r="H213" s="232">
        <v>24.841000000000001</v>
      </c>
      <c r="I213" s="233"/>
      <c r="J213" s="229"/>
      <c r="K213" s="229"/>
      <c r="L213" s="234"/>
      <c r="M213" s="235"/>
      <c r="N213" s="236"/>
      <c r="O213" s="236"/>
      <c r="P213" s="236"/>
      <c r="Q213" s="236"/>
      <c r="R213" s="236"/>
      <c r="S213" s="236"/>
      <c r="T213" s="237"/>
      <c r="AT213" s="238" t="s">
        <v>145</v>
      </c>
      <c r="AU213" s="238" t="s">
        <v>79</v>
      </c>
      <c r="AV213" s="16" t="s">
        <v>138</v>
      </c>
      <c r="AW213" s="16" t="s">
        <v>31</v>
      </c>
      <c r="AX213" s="16" t="s">
        <v>77</v>
      </c>
      <c r="AY213" s="238" t="s">
        <v>128</v>
      </c>
    </row>
    <row r="214" spans="1:65" s="2" customFormat="1" ht="16.5" customHeight="1">
      <c r="A214" s="37"/>
      <c r="B214" s="38"/>
      <c r="C214" s="176" t="s">
        <v>276</v>
      </c>
      <c r="D214" s="176" t="s">
        <v>133</v>
      </c>
      <c r="E214" s="177" t="s">
        <v>600</v>
      </c>
      <c r="F214" s="178" t="s">
        <v>601</v>
      </c>
      <c r="G214" s="179" t="s">
        <v>136</v>
      </c>
      <c r="H214" s="180">
        <v>24.841000000000001</v>
      </c>
      <c r="I214" s="181"/>
      <c r="J214" s="182">
        <f>ROUND(I214*H214,2)</f>
        <v>0</v>
      </c>
      <c r="K214" s="178" t="s">
        <v>137</v>
      </c>
      <c r="L214" s="42"/>
      <c r="M214" s="183" t="s">
        <v>19</v>
      </c>
      <c r="N214" s="184" t="s">
        <v>40</v>
      </c>
      <c r="O214" s="67"/>
      <c r="P214" s="185">
        <f>O214*H214</f>
        <v>0</v>
      </c>
      <c r="Q214" s="185">
        <v>1.2E-4</v>
      </c>
      <c r="R214" s="185">
        <f>Q214*H214</f>
        <v>2.9809200000000002E-3</v>
      </c>
      <c r="S214" s="185">
        <v>0</v>
      </c>
      <c r="T214" s="18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207</v>
      </c>
      <c r="AT214" s="187" t="s">
        <v>133</v>
      </c>
      <c r="AU214" s="187" t="s">
        <v>79</v>
      </c>
      <c r="AY214" s="20" t="s">
        <v>128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20" t="s">
        <v>77</v>
      </c>
      <c r="BK214" s="188">
        <f>ROUND(I214*H214,2)</f>
        <v>0</v>
      </c>
      <c r="BL214" s="20" t="s">
        <v>207</v>
      </c>
      <c r="BM214" s="187" t="s">
        <v>732</v>
      </c>
    </row>
    <row r="215" spans="1:65" s="2" customFormat="1" ht="11.25">
      <c r="A215" s="37"/>
      <c r="B215" s="38"/>
      <c r="C215" s="39"/>
      <c r="D215" s="189" t="s">
        <v>141</v>
      </c>
      <c r="E215" s="39"/>
      <c r="F215" s="190" t="s">
        <v>603</v>
      </c>
      <c r="G215" s="39"/>
      <c r="H215" s="39"/>
      <c r="I215" s="191"/>
      <c r="J215" s="39"/>
      <c r="K215" s="39"/>
      <c r="L215" s="42"/>
      <c r="M215" s="192"/>
      <c r="N215" s="193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141</v>
      </c>
      <c r="AU215" s="20" t="s">
        <v>79</v>
      </c>
    </row>
    <row r="216" spans="1:65" s="2" customFormat="1" ht="11.25">
      <c r="A216" s="37"/>
      <c r="B216" s="38"/>
      <c r="C216" s="39"/>
      <c r="D216" s="194" t="s">
        <v>143</v>
      </c>
      <c r="E216" s="39"/>
      <c r="F216" s="195" t="s">
        <v>604</v>
      </c>
      <c r="G216" s="39"/>
      <c r="H216" s="39"/>
      <c r="I216" s="191"/>
      <c r="J216" s="39"/>
      <c r="K216" s="39"/>
      <c r="L216" s="42"/>
      <c r="M216" s="192"/>
      <c r="N216" s="193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143</v>
      </c>
      <c r="AU216" s="20" t="s">
        <v>79</v>
      </c>
    </row>
    <row r="217" spans="1:65" s="13" customFormat="1" ht="11.25">
      <c r="B217" s="196"/>
      <c r="C217" s="197"/>
      <c r="D217" s="189" t="s">
        <v>145</v>
      </c>
      <c r="E217" s="198" t="s">
        <v>19</v>
      </c>
      <c r="F217" s="199" t="s">
        <v>726</v>
      </c>
      <c r="G217" s="197"/>
      <c r="H217" s="198" t="s">
        <v>19</v>
      </c>
      <c r="I217" s="200"/>
      <c r="J217" s="197"/>
      <c r="K217" s="197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145</v>
      </c>
      <c r="AU217" s="205" t="s">
        <v>79</v>
      </c>
      <c r="AV217" s="13" t="s">
        <v>77</v>
      </c>
      <c r="AW217" s="13" t="s">
        <v>31</v>
      </c>
      <c r="AX217" s="13" t="s">
        <v>69</v>
      </c>
      <c r="AY217" s="205" t="s">
        <v>128</v>
      </c>
    </row>
    <row r="218" spans="1:65" s="14" customFormat="1" ht="11.25">
      <c r="B218" s="206"/>
      <c r="C218" s="207"/>
      <c r="D218" s="189" t="s">
        <v>145</v>
      </c>
      <c r="E218" s="208" t="s">
        <v>19</v>
      </c>
      <c r="F218" s="209" t="s">
        <v>727</v>
      </c>
      <c r="G218" s="207"/>
      <c r="H218" s="210">
        <v>16.631</v>
      </c>
      <c r="I218" s="211"/>
      <c r="J218" s="207"/>
      <c r="K218" s="207"/>
      <c r="L218" s="212"/>
      <c r="M218" s="213"/>
      <c r="N218" s="214"/>
      <c r="O218" s="214"/>
      <c r="P218" s="214"/>
      <c r="Q218" s="214"/>
      <c r="R218" s="214"/>
      <c r="S218" s="214"/>
      <c r="T218" s="215"/>
      <c r="AT218" s="216" t="s">
        <v>145</v>
      </c>
      <c r="AU218" s="216" t="s">
        <v>79</v>
      </c>
      <c r="AV218" s="14" t="s">
        <v>79</v>
      </c>
      <c r="AW218" s="14" t="s">
        <v>31</v>
      </c>
      <c r="AX218" s="14" t="s">
        <v>69</v>
      </c>
      <c r="AY218" s="216" t="s">
        <v>128</v>
      </c>
    </row>
    <row r="219" spans="1:65" s="15" customFormat="1" ht="11.25">
      <c r="B219" s="217"/>
      <c r="C219" s="218"/>
      <c r="D219" s="189" t="s">
        <v>145</v>
      </c>
      <c r="E219" s="219" t="s">
        <v>19</v>
      </c>
      <c r="F219" s="220" t="s">
        <v>148</v>
      </c>
      <c r="G219" s="218"/>
      <c r="H219" s="221">
        <v>16.631</v>
      </c>
      <c r="I219" s="222"/>
      <c r="J219" s="218"/>
      <c r="K219" s="218"/>
      <c r="L219" s="223"/>
      <c r="M219" s="224"/>
      <c r="N219" s="225"/>
      <c r="O219" s="225"/>
      <c r="P219" s="225"/>
      <c r="Q219" s="225"/>
      <c r="R219" s="225"/>
      <c r="S219" s="225"/>
      <c r="T219" s="226"/>
      <c r="AT219" s="227" t="s">
        <v>145</v>
      </c>
      <c r="AU219" s="227" t="s">
        <v>79</v>
      </c>
      <c r="AV219" s="15" t="s">
        <v>139</v>
      </c>
      <c r="AW219" s="15" t="s">
        <v>31</v>
      </c>
      <c r="AX219" s="15" t="s">
        <v>69</v>
      </c>
      <c r="AY219" s="227" t="s">
        <v>128</v>
      </c>
    </row>
    <row r="220" spans="1:65" s="13" customFormat="1" ht="11.25">
      <c r="B220" s="196"/>
      <c r="C220" s="197"/>
      <c r="D220" s="189" t="s">
        <v>145</v>
      </c>
      <c r="E220" s="198" t="s">
        <v>19</v>
      </c>
      <c r="F220" s="199" t="s">
        <v>728</v>
      </c>
      <c r="G220" s="197"/>
      <c r="H220" s="198" t="s">
        <v>19</v>
      </c>
      <c r="I220" s="200"/>
      <c r="J220" s="197"/>
      <c r="K220" s="197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145</v>
      </c>
      <c r="AU220" s="205" t="s">
        <v>79</v>
      </c>
      <c r="AV220" s="13" t="s">
        <v>77</v>
      </c>
      <c r="AW220" s="13" t="s">
        <v>31</v>
      </c>
      <c r="AX220" s="13" t="s">
        <v>69</v>
      </c>
      <c r="AY220" s="205" t="s">
        <v>128</v>
      </c>
    </row>
    <row r="221" spans="1:65" s="14" customFormat="1" ht="11.25">
      <c r="B221" s="206"/>
      <c r="C221" s="207"/>
      <c r="D221" s="189" t="s">
        <v>145</v>
      </c>
      <c r="E221" s="208" t="s">
        <v>19</v>
      </c>
      <c r="F221" s="209" t="s">
        <v>729</v>
      </c>
      <c r="G221" s="207"/>
      <c r="H221" s="210">
        <v>7.21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145</v>
      </c>
      <c r="AU221" s="216" t="s">
        <v>79</v>
      </c>
      <c r="AV221" s="14" t="s">
        <v>79</v>
      </c>
      <c r="AW221" s="14" t="s">
        <v>31</v>
      </c>
      <c r="AX221" s="14" t="s">
        <v>69</v>
      </c>
      <c r="AY221" s="216" t="s">
        <v>128</v>
      </c>
    </row>
    <row r="222" spans="1:65" s="15" customFormat="1" ht="11.25">
      <c r="B222" s="217"/>
      <c r="C222" s="218"/>
      <c r="D222" s="189" t="s">
        <v>145</v>
      </c>
      <c r="E222" s="219" t="s">
        <v>19</v>
      </c>
      <c r="F222" s="220" t="s">
        <v>148</v>
      </c>
      <c r="G222" s="218"/>
      <c r="H222" s="221">
        <v>7.21</v>
      </c>
      <c r="I222" s="222"/>
      <c r="J222" s="218"/>
      <c r="K222" s="218"/>
      <c r="L222" s="223"/>
      <c r="M222" s="224"/>
      <c r="N222" s="225"/>
      <c r="O222" s="225"/>
      <c r="P222" s="225"/>
      <c r="Q222" s="225"/>
      <c r="R222" s="225"/>
      <c r="S222" s="225"/>
      <c r="T222" s="226"/>
      <c r="AT222" s="227" t="s">
        <v>145</v>
      </c>
      <c r="AU222" s="227" t="s">
        <v>79</v>
      </c>
      <c r="AV222" s="15" t="s">
        <v>139</v>
      </c>
      <c r="AW222" s="15" t="s">
        <v>31</v>
      </c>
      <c r="AX222" s="15" t="s">
        <v>69</v>
      </c>
      <c r="AY222" s="227" t="s">
        <v>128</v>
      </c>
    </row>
    <row r="223" spans="1:65" s="14" customFormat="1" ht="11.25">
      <c r="B223" s="206"/>
      <c r="C223" s="207"/>
      <c r="D223" s="189" t="s">
        <v>145</v>
      </c>
      <c r="E223" s="208" t="s">
        <v>19</v>
      </c>
      <c r="F223" s="209" t="s">
        <v>730</v>
      </c>
      <c r="G223" s="207"/>
      <c r="H223" s="210">
        <v>1</v>
      </c>
      <c r="I223" s="211"/>
      <c r="J223" s="207"/>
      <c r="K223" s="207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145</v>
      </c>
      <c r="AU223" s="216" t="s">
        <v>79</v>
      </c>
      <c r="AV223" s="14" t="s">
        <v>79</v>
      </c>
      <c r="AW223" s="14" t="s">
        <v>31</v>
      </c>
      <c r="AX223" s="14" t="s">
        <v>69</v>
      </c>
      <c r="AY223" s="216" t="s">
        <v>128</v>
      </c>
    </row>
    <row r="224" spans="1:65" s="15" customFormat="1" ht="11.25">
      <c r="B224" s="217"/>
      <c r="C224" s="218"/>
      <c r="D224" s="189" t="s">
        <v>145</v>
      </c>
      <c r="E224" s="219" t="s">
        <v>19</v>
      </c>
      <c r="F224" s="220" t="s">
        <v>148</v>
      </c>
      <c r="G224" s="218"/>
      <c r="H224" s="221">
        <v>1</v>
      </c>
      <c r="I224" s="222"/>
      <c r="J224" s="218"/>
      <c r="K224" s="218"/>
      <c r="L224" s="223"/>
      <c r="M224" s="224"/>
      <c r="N224" s="225"/>
      <c r="O224" s="225"/>
      <c r="P224" s="225"/>
      <c r="Q224" s="225"/>
      <c r="R224" s="225"/>
      <c r="S224" s="225"/>
      <c r="T224" s="226"/>
      <c r="AT224" s="227" t="s">
        <v>145</v>
      </c>
      <c r="AU224" s="227" t="s">
        <v>79</v>
      </c>
      <c r="AV224" s="15" t="s">
        <v>139</v>
      </c>
      <c r="AW224" s="15" t="s">
        <v>31</v>
      </c>
      <c r="AX224" s="15" t="s">
        <v>69</v>
      </c>
      <c r="AY224" s="227" t="s">
        <v>128</v>
      </c>
    </row>
    <row r="225" spans="1:65" s="16" customFormat="1" ht="11.25">
      <c r="B225" s="228"/>
      <c r="C225" s="229"/>
      <c r="D225" s="189" t="s">
        <v>145</v>
      </c>
      <c r="E225" s="230" t="s">
        <v>19</v>
      </c>
      <c r="F225" s="231" t="s">
        <v>153</v>
      </c>
      <c r="G225" s="229"/>
      <c r="H225" s="232">
        <v>24.841000000000001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AT225" s="238" t="s">
        <v>145</v>
      </c>
      <c r="AU225" s="238" t="s">
        <v>79</v>
      </c>
      <c r="AV225" s="16" t="s">
        <v>138</v>
      </c>
      <c r="AW225" s="16" t="s">
        <v>31</v>
      </c>
      <c r="AX225" s="16" t="s">
        <v>77</v>
      </c>
      <c r="AY225" s="238" t="s">
        <v>128</v>
      </c>
    </row>
    <row r="226" spans="1:65" s="2" customFormat="1" ht="16.5" customHeight="1">
      <c r="A226" s="37"/>
      <c r="B226" s="38"/>
      <c r="C226" s="176" t="s">
        <v>282</v>
      </c>
      <c r="D226" s="176" t="s">
        <v>133</v>
      </c>
      <c r="E226" s="177" t="s">
        <v>606</v>
      </c>
      <c r="F226" s="178" t="s">
        <v>607</v>
      </c>
      <c r="G226" s="179" t="s">
        <v>136</v>
      </c>
      <c r="H226" s="180">
        <v>24.841000000000001</v>
      </c>
      <c r="I226" s="181"/>
      <c r="J226" s="182">
        <f>ROUND(I226*H226,2)</f>
        <v>0</v>
      </c>
      <c r="K226" s="178" t="s">
        <v>137</v>
      </c>
      <c r="L226" s="42"/>
      <c r="M226" s="183" t="s">
        <v>19</v>
      </c>
      <c r="N226" s="184" t="s">
        <v>40</v>
      </c>
      <c r="O226" s="67"/>
      <c r="P226" s="185">
        <f>O226*H226</f>
        <v>0</v>
      </c>
      <c r="Q226" s="185">
        <v>1.2E-4</v>
      </c>
      <c r="R226" s="185">
        <f>Q226*H226</f>
        <v>2.9809200000000002E-3</v>
      </c>
      <c r="S226" s="185">
        <v>0</v>
      </c>
      <c r="T226" s="186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7" t="s">
        <v>207</v>
      </c>
      <c r="AT226" s="187" t="s">
        <v>133</v>
      </c>
      <c r="AU226" s="187" t="s">
        <v>79</v>
      </c>
      <c r="AY226" s="20" t="s">
        <v>128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20" t="s">
        <v>77</v>
      </c>
      <c r="BK226" s="188">
        <f>ROUND(I226*H226,2)</f>
        <v>0</v>
      </c>
      <c r="BL226" s="20" t="s">
        <v>207</v>
      </c>
      <c r="BM226" s="187" t="s">
        <v>733</v>
      </c>
    </row>
    <row r="227" spans="1:65" s="2" customFormat="1" ht="11.25">
      <c r="A227" s="37"/>
      <c r="B227" s="38"/>
      <c r="C227" s="39"/>
      <c r="D227" s="189" t="s">
        <v>141</v>
      </c>
      <c r="E227" s="39"/>
      <c r="F227" s="190" t="s">
        <v>609</v>
      </c>
      <c r="G227" s="39"/>
      <c r="H227" s="39"/>
      <c r="I227" s="191"/>
      <c r="J227" s="39"/>
      <c r="K227" s="39"/>
      <c r="L227" s="42"/>
      <c r="M227" s="192"/>
      <c r="N227" s="193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141</v>
      </c>
      <c r="AU227" s="20" t="s">
        <v>79</v>
      </c>
    </row>
    <row r="228" spans="1:65" s="2" customFormat="1" ht="11.25">
      <c r="A228" s="37"/>
      <c r="B228" s="38"/>
      <c r="C228" s="39"/>
      <c r="D228" s="194" t="s">
        <v>143</v>
      </c>
      <c r="E228" s="39"/>
      <c r="F228" s="195" t="s">
        <v>610</v>
      </c>
      <c r="G228" s="39"/>
      <c r="H228" s="39"/>
      <c r="I228" s="191"/>
      <c r="J228" s="39"/>
      <c r="K228" s="39"/>
      <c r="L228" s="42"/>
      <c r="M228" s="192"/>
      <c r="N228" s="193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143</v>
      </c>
      <c r="AU228" s="20" t="s">
        <v>79</v>
      </c>
    </row>
    <row r="229" spans="1:65" s="13" customFormat="1" ht="11.25">
      <c r="B229" s="196"/>
      <c r="C229" s="197"/>
      <c r="D229" s="189" t="s">
        <v>145</v>
      </c>
      <c r="E229" s="198" t="s">
        <v>19</v>
      </c>
      <c r="F229" s="199" t="s">
        <v>726</v>
      </c>
      <c r="G229" s="197"/>
      <c r="H229" s="198" t="s">
        <v>19</v>
      </c>
      <c r="I229" s="200"/>
      <c r="J229" s="197"/>
      <c r="K229" s="197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145</v>
      </c>
      <c r="AU229" s="205" t="s">
        <v>79</v>
      </c>
      <c r="AV229" s="13" t="s">
        <v>77</v>
      </c>
      <c r="AW229" s="13" t="s">
        <v>31</v>
      </c>
      <c r="AX229" s="13" t="s">
        <v>69</v>
      </c>
      <c r="AY229" s="205" t="s">
        <v>128</v>
      </c>
    </row>
    <row r="230" spans="1:65" s="14" customFormat="1" ht="11.25">
      <c r="B230" s="206"/>
      <c r="C230" s="207"/>
      <c r="D230" s="189" t="s">
        <v>145</v>
      </c>
      <c r="E230" s="208" t="s">
        <v>19</v>
      </c>
      <c r="F230" s="209" t="s">
        <v>727</v>
      </c>
      <c r="G230" s="207"/>
      <c r="H230" s="210">
        <v>16.631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145</v>
      </c>
      <c r="AU230" s="216" t="s">
        <v>79</v>
      </c>
      <c r="AV230" s="14" t="s">
        <v>79</v>
      </c>
      <c r="AW230" s="14" t="s">
        <v>31</v>
      </c>
      <c r="AX230" s="14" t="s">
        <v>69</v>
      </c>
      <c r="AY230" s="216" t="s">
        <v>128</v>
      </c>
    </row>
    <row r="231" spans="1:65" s="15" customFormat="1" ht="11.25">
      <c r="B231" s="217"/>
      <c r="C231" s="218"/>
      <c r="D231" s="189" t="s">
        <v>145</v>
      </c>
      <c r="E231" s="219" t="s">
        <v>19</v>
      </c>
      <c r="F231" s="220" t="s">
        <v>148</v>
      </c>
      <c r="G231" s="218"/>
      <c r="H231" s="221">
        <v>16.631</v>
      </c>
      <c r="I231" s="222"/>
      <c r="J231" s="218"/>
      <c r="K231" s="218"/>
      <c r="L231" s="223"/>
      <c r="M231" s="224"/>
      <c r="N231" s="225"/>
      <c r="O231" s="225"/>
      <c r="P231" s="225"/>
      <c r="Q231" s="225"/>
      <c r="R231" s="225"/>
      <c r="S231" s="225"/>
      <c r="T231" s="226"/>
      <c r="AT231" s="227" t="s">
        <v>145</v>
      </c>
      <c r="AU231" s="227" t="s">
        <v>79</v>
      </c>
      <c r="AV231" s="15" t="s">
        <v>139</v>
      </c>
      <c r="AW231" s="15" t="s">
        <v>31</v>
      </c>
      <c r="AX231" s="15" t="s">
        <v>69</v>
      </c>
      <c r="AY231" s="227" t="s">
        <v>128</v>
      </c>
    </row>
    <row r="232" spans="1:65" s="13" customFormat="1" ht="11.25">
      <c r="B232" s="196"/>
      <c r="C232" s="197"/>
      <c r="D232" s="189" t="s">
        <v>145</v>
      </c>
      <c r="E232" s="198" t="s">
        <v>19</v>
      </c>
      <c r="F232" s="199" t="s">
        <v>728</v>
      </c>
      <c r="G232" s="197"/>
      <c r="H232" s="198" t="s">
        <v>19</v>
      </c>
      <c r="I232" s="200"/>
      <c r="J232" s="197"/>
      <c r="K232" s="197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145</v>
      </c>
      <c r="AU232" s="205" t="s">
        <v>79</v>
      </c>
      <c r="AV232" s="13" t="s">
        <v>77</v>
      </c>
      <c r="AW232" s="13" t="s">
        <v>31</v>
      </c>
      <c r="AX232" s="13" t="s">
        <v>69</v>
      </c>
      <c r="AY232" s="205" t="s">
        <v>128</v>
      </c>
    </row>
    <row r="233" spans="1:65" s="14" customFormat="1" ht="11.25">
      <c r="B233" s="206"/>
      <c r="C233" s="207"/>
      <c r="D233" s="189" t="s">
        <v>145</v>
      </c>
      <c r="E233" s="208" t="s">
        <v>19</v>
      </c>
      <c r="F233" s="209" t="s">
        <v>729</v>
      </c>
      <c r="G233" s="207"/>
      <c r="H233" s="210">
        <v>7.21</v>
      </c>
      <c r="I233" s="211"/>
      <c r="J233" s="207"/>
      <c r="K233" s="207"/>
      <c r="L233" s="212"/>
      <c r="M233" s="213"/>
      <c r="N233" s="214"/>
      <c r="O233" s="214"/>
      <c r="P233" s="214"/>
      <c r="Q233" s="214"/>
      <c r="R233" s="214"/>
      <c r="S233" s="214"/>
      <c r="T233" s="215"/>
      <c r="AT233" s="216" t="s">
        <v>145</v>
      </c>
      <c r="AU233" s="216" t="s">
        <v>79</v>
      </c>
      <c r="AV233" s="14" t="s">
        <v>79</v>
      </c>
      <c r="AW233" s="14" t="s">
        <v>31</v>
      </c>
      <c r="AX233" s="14" t="s">
        <v>69</v>
      </c>
      <c r="AY233" s="216" t="s">
        <v>128</v>
      </c>
    </row>
    <row r="234" spans="1:65" s="15" customFormat="1" ht="11.25">
      <c r="B234" s="217"/>
      <c r="C234" s="218"/>
      <c r="D234" s="189" t="s">
        <v>145</v>
      </c>
      <c r="E234" s="219" t="s">
        <v>19</v>
      </c>
      <c r="F234" s="220" t="s">
        <v>148</v>
      </c>
      <c r="G234" s="218"/>
      <c r="H234" s="221">
        <v>7.21</v>
      </c>
      <c r="I234" s="222"/>
      <c r="J234" s="218"/>
      <c r="K234" s="218"/>
      <c r="L234" s="223"/>
      <c r="M234" s="224"/>
      <c r="N234" s="225"/>
      <c r="O234" s="225"/>
      <c r="P234" s="225"/>
      <c r="Q234" s="225"/>
      <c r="R234" s="225"/>
      <c r="S234" s="225"/>
      <c r="T234" s="226"/>
      <c r="AT234" s="227" t="s">
        <v>145</v>
      </c>
      <c r="AU234" s="227" t="s">
        <v>79</v>
      </c>
      <c r="AV234" s="15" t="s">
        <v>139</v>
      </c>
      <c r="AW234" s="15" t="s">
        <v>31</v>
      </c>
      <c r="AX234" s="15" t="s">
        <v>69</v>
      </c>
      <c r="AY234" s="227" t="s">
        <v>128</v>
      </c>
    </row>
    <row r="235" spans="1:65" s="14" customFormat="1" ht="11.25">
      <c r="B235" s="206"/>
      <c r="C235" s="207"/>
      <c r="D235" s="189" t="s">
        <v>145</v>
      </c>
      <c r="E235" s="208" t="s">
        <v>19</v>
      </c>
      <c r="F235" s="209" t="s">
        <v>730</v>
      </c>
      <c r="G235" s="207"/>
      <c r="H235" s="210">
        <v>1</v>
      </c>
      <c r="I235" s="211"/>
      <c r="J235" s="207"/>
      <c r="K235" s="207"/>
      <c r="L235" s="212"/>
      <c r="M235" s="213"/>
      <c r="N235" s="214"/>
      <c r="O235" s="214"/>
      <c r="P235" s="214"/>
      <c r="Q235" s="214"/>
      <c r="R235" s="214"/>
      <c r="S235" s="214"/>
      <c r="T235" s="215"/>
      <c r="AT235" s="216" t="s">
        <v>145</v>
      </c>
      <c r="AU235" s="216" t="s">
        <v>79</v>
      </c>
      <c r="AV235" s="14" t="s">
        <v>79</v>
      </c>
      <c r="AW235" s="14" t="s">
        <v>31</v>
      </c>
      <c r="AX235" s="14" t="s">
        <v>69</v>
      </c>
      <c r="AY235" s="216" t="s">
        <v>128</v>
      </c>
    </row>
    <row r="236" spans="1:65" s="15" customFormat="1" ht="11.25">
      <c r="B236" s="217"/>
      <c r="C236" s="218"/>
      <c r="D236" s="189" t="s">
        <v>145</v>
      </c>
      <c r="E236" s="219" t="s">
        <v>19</v>
      </c>
      <c r="F236" s="220" t="s">
        <v>148</v>
      </c>
      <c r="G236" s="218"/>
      <c r="H236" s="221">
        <v>1</v>
      </c>
      <c r="I236" s="222"/>
      <c r="J236" s="218"/>
      <c r="K236" s="218"/>
      <c r="L236" s="223"/>
      <c r="M236" s="224"/>
      <c r="N236" s="225"/>
      <c r="O236" s="225"/>
      <c r="P236" s="225"/>
      <c r="Q236" s="225"/>
      <c r="R236" s="225"/>
      <c r="S236" s="225"/>
      <c r="T236" s="226"/>
      <c r="AT236" s="227" t="s">
        <v>145</v>
      </c>
      <c r="AU236" s="227" t="s">
        <v>79</v>
      </c>
      <c r="AV236" s="15" t="s">
        <v>139</v>
      </c>
      <c r="AW236" s="15" t="s">
        <v>31</v>
      </c>
      <c r="AX236" s="15" t="s">
        <v>69</v>
      </c>
      <c r="AY236" s="227" t="s">
        <v>128</v>
      </c>
    </row>
    <row r="237" spans="1:65" s="16" customFormat="1" ht="11.25">
      <c r="B237" s="228"/>
      <c r="C237" s="229"/>
      <c r="D237" s="189" t="s">
        <v>145</v>
      </c>
      <c r="E237" s="230" t="s">
        <v>19</v>
      </c>
      <c r="F237" s="231" t="s">
        <v>153</v>
      </c>
      <c r="G237" s="229"/>
      <c r="H237" s="232">
        <v>24.841000000000001</v>
      </c>
      <c r="I237" s="233"/>
      <c r="J237" s="229"/>
      <c r="K237" s="229"/>
      <c r="L237" s="234"/>
      <c r="M237" s="252"/>
      <c r="N237" s="253"/>
      <c r="O237" s="253"/>
      <c r="P237" s="253"/>
      <c r="Q237" s="253"/>
      <c r="R237" s="253"/>
      <c r="S237" s="253"/>
      <c r="T237" s="254"/>
      <c r="AT237" s="238" t="s">
        <v>145</v>
      </c>
      <c r="AU237" s="238" t="s">
        <v>79</v>
      </c>
      <c r="AV237" s="16" t="s">
        <v>138</v>
      </c>
      <c r="AW237" s="16" t="s">
        <v>31</v>
      </c>
      <c r="AX237" s="16" t="s">
        <v>77</v>
      </c>
      <c r="AY237" s="238" t="s">
        <v>128</v>
      </c>
    </row>
    <row r="238" spans="1:65" s="2" customFormat="1" ht="6.95" customHeight="1">
      <c r="A238" s="37"/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42"/>
      <c r="M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</row>
  </sheetData>
  <sheetProtection algorithmName="SHA-512" hashValue="qszN0uVds2ws52Ee6boDi632vv5tvA4gsOha+7U9WMH/QKD5ZUFydlfjpMTaG45zldkR/dxh+x58UroBLdjAzA==" saltValue="PHa8Xye/V/X+KSjexPKU4EhTBG0mr34uztYEgChFhnjDWsV6e4cpfuCp36cmjnuoWZUJ1u3P32QhIOsDxxnMIg==" spinCount="100000" sheet="1" objects="1" scenarios="1" formatColumns="0" formatRows="0" autoFilter="0"/>
  <autoFilter ref="C86:K237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4" r:id="rId2"/>
    <hyperlink ref="F99" r:id="rId3"/>
    <hyperlink ref="F102" r:id="rId4"/>
    <hyperlink ref="F108" r:id="rId5"/>
    <hyperlink ref="F118" r:id="rId6"/>
    <hyperlink ref="F123" r:id="rId7"/>
    <hyperlink ref="F137" r:id="rId8"/>
    <hyperlink ref="F165" r:id="rId9"/>
    <hyperlink ref="F177" r:id="rId10"/>
    <hyperlink ref="F188" r:id="rId11"/>
    <hyperlink ref="F192" r:id="rId12"/>
    <hyperlink ref="F204" r:id="rId13"/>
    <hyperlink ref="F216" r:id="rId14"/>
    <hyperlink ref="F228" r:id="rId15"/>
  </hyperlinks>
  <pageMargins left="0.39374999999999999" right="0.39374999999999999" top="0.39374999999999999" bottom="0.39374999999999999" header="0" footer="0"/>
  <pageSetup paperSize="9" scale="84" fitToHeight="100" orientation="landscape" blackAndWhite="1" r:id="rId16"/>
  <headerFooter>
    <oddFooter>&amp;CStrana &amp;P z &amp;N</oddFoot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0" t="s">
        <v>85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79</v>
      </c>
    </row>
    <row r="4" spans="1:46" s="1" customFormat="1" ht="24.95" customHeight="1">
      <c r="B4" s="23"/>
      <c r="D4" s="106" t="s">
        <v>86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2" t="str">
        <f>'Rekapitulace stavby'!K6</f>
        <v>DPS STRECHA PRO FVE, HAVÍŘOV</v>
      </c>
      <c r="F7" s="383"/>
      <c r="G7" s="383"/>
      <c r="H7" s="383"/>
      <c r="L7" s="23"/>
    </row>
    <row r="8" spans="1:46" s="2" customFormat="1" ht="12" customHeight="1">
      <c r="A8" s="37"/>
      <c r="B8" s="42"/>
      <c r="C8" s="37"/>
      <c r="D8" s="108" t="s">
        <v>87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4" t="s">
        <v>734</v>
      </c>
      <c r="F9" s="385"/>
      <c r="G9" s="385"/>
      <c r="H9" s="385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14. 2. 2025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22</v>
      </c>
      <c r="F15" s="37"/>
      <c r="G15" s="37"/>
      <c r="H15" s="37"/>
      <c r="I15" s="108" t="s">
        <v>27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6" t="str">
        <f>'Rekapitulace stavby'!E14</f>
        <v>Vyplň údaj</v>
      </c>
      <c r="F18" s="387"/>
      <c r="G18" s="387"/>
      <c r="H18" s="387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26</v>
      </c>
      <c r="J20" s="110" t="s">
        <v>19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22</v>
      </c>
      <c r="F21" s="37"/>
      <c r="G21" s="37"/>
      <c r="H21" s="37"/>
      <c r="I21" s="108" t="s">
        <v>27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32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22</v>
      </c>
      <c r="F24" s="37"/>
      <c r="G24" s="37"/>
      <c r="H24" s="37"/>
      <c r="I24" s="108" t="s">
        <v>27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33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8" t="s">
        <v>19</v>
      </c>
      <c r="F27" s="388"/>
      <c r="G27" s="388"/>
      <c r="H27" s="388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35</v>
      </c>
      <c r="E30" s="37"/>
      <c r="F30" s="37"/>
      <c r="G30" s="37"/>
      <c r="H30" s="37"/>
      <c r="I30" s="37"/>
      <c r="J30" s="117">
        <f>ROUND(J81,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37</v>
      </c>
      <c r="G32" s="37"/>
      <c r="H32" s="37"/>
      <c r="I32" s="118" t="s">
        <v>36</v>
      </c>
      <c r="J32" s="118" t="s">
        <v>38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39</v>
      </c>
      <c r="E33" s="108" t="s">
        <v>40</v>
      </c>
      <c r="F33" s="120">
        <f>ROUND((SUM(BE81:BE87)),  2)</f>
        <v>0</v>
      </c>
      <c r="G33" s="37"/>
      <c r="H33" s="37"/>
      <c r="I33" s="121">
        <v>0.21</v>
      </c>
      <c r="J33" s="120">
        <f>ROUND(((SUM(BE81:BE87))*I33),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41</v>
      </c>
      <c r="F34" s="120">
        <f>ROUND((SUM(BF81:BF87)),  2)</f>
        <v>0</v>
      </c>
      <c r="G34" s="37"/>
      <c r="H34" s="37"/>
      <c r="I34" s="121">
        <v>0.12</v>
      </c>
      <c r="J34" s="120">
        <f>ROUND(((SUM(BF81:BF87))*I34),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42</v>
      </c>
      <c r="F35" s="120">
        <f>ROUND((SUM(BG81:BG87)),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43</v>
      </c>
      <c r="F36" s="120">
        <f>ROUND((SUM(BH81:BH87)),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44</v>
      </c>
      <c r="F37" s="120">
        <f>ROUND((SUM(BI81:BI87)),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9" t="str">
        <f>E7</f>
        <v>DPS STRECHA PRO FVE, HAVÍŘOV</v>
      </c>
      <c r="F48" s="390"/>
      <c r="G48" s="390"/>
      <c r="H48" s="390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1" t="str">
        <f>E9</f>
        <v>VON - Vedlejší a ostatní náklady</v>
      </c>
      <c r="F50" s="391"/>
      <c r="G50" s="391"/>
      <c r="H50" s="391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14. 2. 2025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 xml:space="preserve"> 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32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90</v>
      </c>
      <c r="D57" s="134"/>
      <c r="E57" s="134"/>
      <c r="F57" s="134"/>
      <c r="G57" s="134"/>
      <c r="H57" s="134"/>
      <c r="I57" s="134"/>
      <c r="J57" s="135" t="s">
        <v>91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67</v>
      </c>
      <c r="D59" s="39"/>
      <c r="E59" s="39"/>
      <c r="F59" s="39"/>
      <c r="G59" s="39"/>
      <c r="H59" s="39"/>
      <c r="I59" s="39"/>
      <c r="J59" s="80">
        <f>J81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92</v>
      </c>
    </row>
    <row r="60" spans="1:47" s="9" customFormat="1" ht="24.95" customHeight="1">
      <c r="B60" s="137"/>
      <c r="C60" s="138"/>
      <c r="D60" s="139" t="s">
        <v>735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736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pans="1:31" s="2" customFormat="1" ht="6.95" customHeight="1">
      <c r="A67" s="37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24.95" customHeight="1">
      <c r="A68" s="37"/>
      <c r="B68" s="38"/>
      <c r="C68" s="26" t="s">
        <v>113</v>
      </c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12" customHeight="1">
      <c r="A70" s="37"/>
      <c r="B70" s="38"/>
      <c r="C70" s="32" t="s">
        <v>16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6.5" customHeight="1">
      <c r="A71" s="37"/>
      <c r="B71" s="38"/>
      <c r="C71" s="39"/>
      <c r="D71" s="39"/>
      <c r="E71" s="389" t="str">
        <f>E7</f>
        <v>DPS STRECHA PRO FVE, HAVÍŘOV</v>
      </c>
      <c r="F71" s="390"/>
      <c r="G71" s="390"/>
      <c r="H71" s="390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87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61" t="str">
        <f>E9</f>
        <v>VON - Vedlejší a ostatní náklady</v>
      </c>
      <c r="F73" s="391"/>
      <c r="G73" s="391"/>
      <c r="H73" s="391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21</v>
      </c>
      <c r="D75" s="39"/>
      <c r="E75" s="39"/>
      <c r="F75" s="30" t="str">
        <f>F12</f>
        <v xml:space="preserve"> </v>
      </c>
      <c r="G75" s="39"/>
      <c r="H75" s="39"/>
      <c r="I75" s="32" t="s">
        <v>23</v>
      </c>
      <c r="J75" s="62" t="str">
        <f>IF(J12="","",J12)</f>
        <v>14. 2. 2025</v>
      </c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5.2" customHeight="1">
      <c r="A77" s="37"/>
      <c r="B77" s="38"/>
      <c r="C77" s="32" t="s">
        <v>25</v>
      </c>
      <c r="D77" s="39"/>
      <c r="E77" s="39"/>
      <c r="F77" s="30" t="str">
        <f>E15</f>
        <v xml:space="preserve"> </v>
      </c>
      <c r="G77" s="39"/>
      <c r="H77" s="39"/>
      <c r="I77" s="32" t="s">
        <v>30</v>
      </c>
      <c r="J77" s="35" t="str">
        <f>E21</f>
        <v xml:space="preserve"> 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28</v>
      </c>
      <c r="D78" s="39"/>
      <c r="E78" s="39"/>
      <c r="F78" s="30" t="str">
        <f>IF(E18="","",E18)</f>
        <v>Vyplň údaj</v>
      </c>
      <c r="G78" s="39"/>
      <c r="H78" s="39"/>
      <c r="I78" s="32" t="s">
        <v>32</v>
      </c>
      <c r="J78" s="35" t="str">
        <f>E24</f>
        <v xml:space="preserve"> 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0.3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1" customFormat="1" ht="29.25" customHeight="1">
      <c r="A80" s="149"/>
      <c r="B80" s="150"/>
      <c r="C80" s="151" t="s">
        <v>114</v>
      </c>
      <c r="D80" s="152" t="s">
        <v>54</v>
      </c>
      <c r="E80" s="152" t="s">
        <v>50</v>
      </c>
      <c r="F80" s="152" t="s">
        <v>51</v>
      </c>
      <c r="G80" s="152" t="s">
        <v>115</v>
      </c>
      <c r="H80" s="152" t="s">
        <v>116</v>
      </c>
      <c r="I80" s="152" t="s">
        <v>117</v>
      </c>
      <c r="J80" s="152" t="s">
        <v>91</v>
      </c>
      <c r="K80" s="153" t="s">
        <v>118</v>
      </c>
      <c r="L80" s="154"/>
      <c r="M80" s="71" t="s">
        <v>19</v>
      </c>
      <c r="N80" s="72" t="s">
        <v>39</v>
      </c>
      <c r="O80" s="72" t="s">
        <v>119</v>
      </c>
      <c r="P80" s="72" t="s">
        <v>120</v>
      </c>
      <c r="Q80" s="72" t="s">
        <v>121</v>
      </c>
      <c r="R80" s="72" t="s">
        <v>122</v>
      </c>
      <c r="S80" s="72" t="s">
        <v>123</v>
      </c>
      <c r="T80" s="73" t="s">
        <v>124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>
      <c r="A81" s="37"/>
      <c r="B81" s="38"/>
      <c r="C81" s="78" t="s">
        <v>125</v>
      </c>
      <c r="D81" s="39"/>
      <c r="E81" s="39"/>
      <c r="F81" s="39"/>
      <c r="G81" s="39"/>
      <c r="H81" s="39"/>
      <c r="I81" s="39"/>
      <c r="J81" s="155">
        <f>BK81</f>
        <v>0</v>
      </c>
      <c r="K81" s="39"/>
      <c r="L81" s="42"/>
      <c r="M81" s="74"/>
      <c r="N81" s="156"/>
      <c r="O81" s="75"/>
      <c r="P81" s="157">
        <f>P82</f>
        <v>0</v>
      </c>
      <c r="Q81" s="75"/>
      <c r="R81" s="157">
        <f>R82</f>
        <v>0</v>
      </c>
      <c r="S81" s="75"/>
      <c r="T81" s="158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20" t="s">
        <v>68</v>
      </c>
      <c r="AU81" s="20" t="s">
        <v>92</v>
      </c>
      <c r="BK81" s="159">
        <f>BK82</f>
        <v>0</v>
      </c>
    </row>
    <row r="82" spans="1:65" s="12" customFormat="1" ht="25.9" customHeight="1">
      <c r="B82" s="160"/>
      <c r="C82" s="161"/>
      <c r="D82" s="162" t="s">
        <v>68</v>
      </c>
      <c r="E82" s="163" t="s">
        <v>737</v>
      </c>
      <c r="F82" s="163" t="s">
        <v>738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0</v>
      </c>
      <c r="S82" s="168"/>
      <c r="T82" s="170">
        <f>T83</f>
        <v>0</v>
      </c>
      <c r="AR82" s="171" t="s">
        <v>175</v>
      </c>
      <c r="AT82" s="172" t="s">
        <v>68</v>
      </c>
      <c r="AU82" s="172" t="s">
        <v>69</v>
      </c>
      <c r="AY82" s="171" t="s">
        <v>128</v>
      </c>
      <c r="BK82" s="173">
        <f>BK83</f>
        <v>0</v>
      </c>
    </row>
    <row r="83" spans="1:65" s="12" customFormat="1" ht="22.9" customHeight="1">
      <c r="B83" s="160"/>
      <c r="C83" s="161"/>
      <c r="D83" s="162" t="s">
        <v>68</v>
      </c>
      <c r="E83" s="174" t="s">
        <v>739</v>
      </c>
      <c r="F83" s="174" t="s">
        <v>740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SUM(P84:P87)</f>
        <v>0</v>
      </c>
      <c r="Q83" s="168"/>
      <c r="R83" s="169">
        <f>SUM(R84:R87)</f>
        <v>0</v>
      </c>
      <c r="S83" s="168"/>
      <c r="T83" s="170">
        <f>SUM(T84:T87)</f>
        <v>0</v>
      </c>
      <c r="AR83" s="171" t="s">
        <v>175</v>
      </c>
      <c r="AT83" s="172" t="s">
        <v>68</v>
      </c>
      <c r="AU83" s="172" t="s">
        <v>77</v>
      </c>
      <c r="AY83" s="171" t="s">
        <v>128</v>
      </c>
      <c r="BK83" s="173">
        <f>SUM(BK84:BK87)</f>
        <v>0</v>
      </c>
    </row>
    <row r="84" spans="1:65" s="2" customFormat="1" ht="16.5" customHeight="1">
      <c r="A84" s="37"/>
      <c r="B84" s="38"/>
      <c r="C84" s="176" t="s">
        <v>77</v>
      </c>
      <c r="D84" s="176" t="s">
        <v>133</v>
      </c>
      <c r="E84" s="177" t="s">
        <v>741</v>
      </c>
      <c r="F84" s="178" t="s">
        <v>740</v>
      </c>
      <c r="G84" s="179" t="s">
        <v>742</v>
      </c>
      <c r="H84" s="180">
        <v>1</v>
      </c>
      <c r="I84" s="181"/>
      <c r="J84" s="182">
        <f>ROUND(I84*H84,2)</f>
        <v>0</v>
      </c>
      <c r="K84" s="178" t="s">
        <v>743</v>
      </c>
      <c r="L84" s="42"/>
      <c r="M84" s="183" t="s">
        <v>19</v>
      </c>
      <c r="N84" s="184" t="s">
        <v>40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744</v>
      </c>
      <c r="AT84" s="187" t="s">
        <v>133</v>
      </c>
      <c r="AU84" s="187" t="s">
        <v>79</v>
      </c>
      <c r="AY84" s="20" t="s">
        <v>128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77</v>
      </c>
      <c r="BK84" s="188">
        <f>ROUND(I84*H84,2)</f>
        <v>0</v>
      </c>
      <c r="BL84" s="20" t="s">
        <v>744</v>
      </c>
      <c r="BM84" s="187" t="s">
        <v>745</v>
      </c>
    </row>
    <row r="85" spans="1:65" s="2" customFormat="1" ht="11.25">
      <c r="A85" s="37"/>
      <c r="B85" s="38"/>
      <c r="C85" s="39"/>
      <c r="D85" s="189" t="s">
        <v>141</v>
      </c>
      <c r="E85" s="39"/>
      <c r="F85" s="190" t="s">
        <v>740</v>
      </c>
      <c r="G85" s="39"/>
      <c r="H85" s="39"/>
      <c r="I85" s="191"/>
      <c r="J85" s="39"/>
      <c r="K85" s="39"/>
      <c r="L85" s="42"/>
      <c r="M85" s="192"/>
      <c r="N85" s="193"/>
      <c r="O85" s="67"/>
      <c r="P85" s="67"/>
      <c r="Q85" s="67"/>
      <c r="R85" s="67"/>
      <c r="S85" s="67"/>
      <c r="T85" s="68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141</v>
      </c>
      <c r="AU85" s="20" t="s">
        <v>79</v>
      </c>
    </row>
    <row r="86" spans="1:65" s="14" customFormat="1" ht="11.25">
      <c r="B86" s="206"/>
      <c r="C86" s="207"/>
      <c r="D86" s="189" t="s">
        <v>145</v>
      </c>
      <c r="E86" s="208" t="s">
        <v>19</v>
      </c>
      <c r="F86" s="209" t="s">
        <v>746</v>
      </c>
      <c r="G86" s="207"/>
      <c r="H86" s="210">
        <v>1</v>
      </c>
      <c r="I86" s="211"/>
      <c r="J86" s="207"/>
      <c r="K86" s="207"/>
      <c r="L86" s="212"/>
      <c r="M86" s="213"/>
      <c r="N86" s="214"/>
      <c r="O86" s="214"/>
      <c r="P86" s="214"/>
      <c r="Q86" s="214"/>
      <c r="R86" s="214"/>
      <c r="S86" s="214"/>
      <c r="T86" s="215"/>
      <c r="AT86" s="216" t="s">
        <v>145</v>
      </c>
      <c r="AU86" s="216" t="s">
        <v>79</v>
      </c>
      <c r="AV86" s="14" t="s">
        <v>79</v>
      </c>
      <c r="AW86" s="14" t="s">
        <v>31</v>
      </c>
      <c r="AX86" s="14" t="s">
        <v>69</v>
      </c>
      <c r="AY86" s="216" t="s">
        <v>128</v>
      </c>
    </row>
    <row r="87" spans="1:65" s="15" customFormat="1" ht="11.25">
      <c r="B87" s="217"/>
      <c r="C87" s="218"/>
      <c r="D87" s="189" t="s">
        <v>145</v>
      </c>
      <c r="E87" s="219" t="s">
        <v>19</v>
      </c>
      <c r="F87" s="220" t="s">
        <v>148</v>
      </c>
      <c r="G87" s="218"/>
      <c r="H87" s="221">
        <v>1</v>
      </c>
      <c r="I87" s="222"/>
      <c r="J87" s="218"/>
      <c r="K87" s="218"/>
      <c r="L87" s="223"/>
      <c r="M87" s="249"/>
      <c r="N87" s="250"/>
      <c r="O87" s="250"/>
      <c r="P87" s="250"/>
      <c r="Q87" s="250"/>
      <c r="R87" s="250"/>
      <c r="S87" s="250"/>
      <c r="T87" s="251"/>
      <c r="AT87" s="227" t="s">
        <v>145</v>
      </c>
      <c r="AU87" s="227" t="s">
        <v>79</v>
      </c>
      <c r="AV87" s="15" t="s">
        <v>139</v>
      </c>
      <c r="AW87" s="15" t="s">
        <v>31</v>
      </c>
      <c r="AX87" s="15" t="s">
        <v>77</v>
      </c>
      <c r="AY87" s="227" t="s">
        <v>128</v>
      </c>
    </row>
    <row r="88" spans="1:65" s="2" customFormat="1" ht="6.95" customHeight="1">
      <c r="A88" s="37"/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42"/>
      <c r="M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</sheetData>
  <sheetProtection algorithmName="SHA-512" hashValue="i47WLNQq3s95/bLToIlqWYhwgdDAqla9fKMwHULHFSnVxOatwwUl6stnI4N+KBc2PHS+z31D8mXIhU6qCD8uxw==" saltValue="rJUv8vqUP6Ov8Kh+9jsCK2Xu47RZ3ENAaF6U/9dMm+2rYGbwrk5tmJ/0yXtLOYgzhmg3n/j8vMbyvm9mVVBnCA==" spinCount="100000" sheet="1" objects="1" scenarios="1" formatColumns="0" formatRows="0" autoFilter="0"/>
  <autoFilter ref="C80:K87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5" customWidth="1"/>
    <col min="2" max="2" width="1.6640625" style="255" customWidth="1"/>
    <col min="3" max="4" width="5" style="255" customWidth="1"/>
    <col min="5" max="5" width="11.6640625" style="255" customWidth="1"/>
    <col min="6" max="6" width="9.1640625" style="255" customWidth="1"/>
    <col min="7" max="7" width="5" style="255" customWidth="1"/>
    <col min="8" max="8" width="77.83203125" style="255" customWidth="1"/>
    <col min="9" max="10" width="20" style="255" customWidth="1"/>
    <col min="11" max="11" width="1.6640625" style="255" customWidth="1"/>
  </cols>
  <sheetData>
    <row r="1" spans="2:11" s="1" customFormat="1" ht="37.5" customHeight="1"/>
    <row r="2" spans="2:11" s="1" customFormat="1" ht="7.5" customHeight="1">
      <c r="B2" s="256"/>
      <c r="C2" s="257"/>
      <c r="D2" s="257"/>
      <c r="E2" s="257"/>
      <c r="F2" s="257"/>
      <c r="G2" s="257"/>
      <c r="H2" s="257"/>
      <c r="I2" s="257"/>
      <c r="J2" s="257"/>
      <c r="K2" s="258"/>
    </row>
    <row r="3" spans="2:11" s="17" customFormat="1" ht="45" customHeight="1">
      <c r="B3" s="259"/>
      <c r="C3" s="394" t="s">
        <v>747</v>
      </c>
      <c r="D3" s="394"/>
      <c r="E3" s="394"/>
      <c r="F3" s="394"/>
      <c r="G3" s="394"/>
      <c r="H3" s="394"/>
      <c r="I3" s="394"/>
      <c r="J3" s="394"/>
      <c r="K3" s="260"/>
    </row>
    <row r="4" spans="2:11" s="1" customFormat="1" ht="25.5" customHeight="1">
      <c r="B4" s="261"/>
      <c r="C4" s="393" t="s">
        <v>748</v>
      </c>
      <c r="D4" s="393"/>
      <c r="E4" s="393"/>
      <c r="F4" s="393"/>
      <c r="G4" s="393"/>
      <c r="H4" s="393"/>
      <c r="I4" s="393"/>
      <c r="J4" s="393"/>
      <c r="K4" s="262"/>
    </row>
    <row r="5" spans="2:11" s="1" customFormat="1" ht="5.25" customHeight="1">
      <c r="B5" s="261"/>
      <c r="C5" s="263"/>
      <c r="D5" s="263"/>
      <c r="E5" s="263"/>
      <c r="F5" s="263"/>
      <c r="G5" s="263"/>
      <c r="H5" s="263"/>
      <c r="I5" s="263"/>
      <c r="J5" s="263"/>
      <c r="K5" s="262"/>
    </row>
    <row r="6" spans="2:11" s="1" customFormat="1" ht="15" customHeight="1">
      <c r="B6" s="261"/>
      <c r="C6" s="392" t="s">
        <v>749</v>
      </c>
      <c r="D6" s="392"/>
      <c r="E6" s="392"/>
      <c r="F6" s="392"/>
      <c r="G6" s="392"/>
      <c r="H6" s="392"/>
      <c r="I6" s="392"/>
      <c r="J6" s="392"/>
      <c r="K6" s="262"/>
    </row>
    <row r="7" spans="2:11" s="1" customFormat="1" ht="15" customHeight="1">
      <c r="B7" s="265"/>
      <c r="C7" s="392" t="s">
        <v>750</v>
      </c>
      <c r="D7" s="392"/>
      <c r="E7" s="392"/>
      <c r="F7" s="392"/>
      <c r="G7" s="392"/>
      <c r="H7" s="392"/>
      <c r="I7" s="392"/>
      <c r="J7" s="392"/>
      <c r="K7" s="262"/>
    </row>
    <row r="8" spans="2:11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pans="2:11" s="1" customFormat="1" ht="15" customHeight="1">
      <c r="B9" s="265"/>
      <c r="C9" s="392" t="s">
        <v>751</v>
      </c>
      <c r="D9" s="392"/>
      <c r="E9" s="392"/>
      <c r="F9" s="392"/>
      <c r="G9" s="392"/>
      <c r="H9" s="392"/>
      <c r="I9" s="392"/>
      <c r="J9" s="392"/>
      <c r="K9" s="262"/>
    </row>
    <row r="10" spans="2:11" s="1" customFormat="1" ht="15" customHeight="1">
      <c r="B10" s="265"/>
      <c r="C10" s="264"/>
      <c r="D10" s="392" t="s">
        <v>752</v>
      </c>
      <c r="E10" s="392"/>
      <c r="F10" s="392"/>
      <c r="G10" s="392"/>
      <c r="H10" s="392"/>
      <c r="I10" s="392"/>
      <c r="J10" s="392"/>
      <c r="K10" s="262"/>
    </row>
    <row r="11" spans="2:11" s="1" customFormat="1" ht="15" customHeight="1">
      <c r="B11" s="265"/>
      <c r="C11" s="266"/>
      <c r="D11" s="392" t="s">
        <v>753</v>
      </c>
      <c r="E11" s="392"/>
      <c r="F11" s="392"/>
      <c r="G11" s="392"/>
      <c r="H11" s="392"/>
      <c r="I11" s="392"/>
      <c r="J11" s="392"/>
      <c r="K11" s="262"/>
    </row>
    <row r="12" spans="2:11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pans="2:11" s="1" customFormat="1" ht="15" customHeight="1">
      <c r="B13" s="265"/>
      <c r="C13" s="266"/>
      <c r="D13" s="267" t="s">
        <v>754</v>
      </c>
      <c r="E13" s="264"/>
      <c r="F13" s="264"/>
      <c r="G13" s="264"/>
      <c r="H13" s="264"/>
      <c r="I13" s="264"/>
      <c r="J13" s="264"/>
      <c r="K13" s="262"/>
    </row>
    <row r="14" spans="2:11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pans="2:11" s="1" customFormat="1" ht="15" customHeight="1">
      <c r="B15" s="265"/>
      <c r="C15" s="266"/>
      <c r="D15" s="392" t="s">
        <v>755</v>
      </c>
      <c r="E15" s="392"/>
      <c r="F15" s="392"/>
      <c r="G15" s="392"/>
      <c r="H15" s="392"/>
      <c r="I15" s="392"/>
      <c r="J15" s="392"/>
      <c r="K15" s="262"/>
    </row>
    <row r="16" spans="2:11" s="1" customFormat="1" ht="15" customHeight="1">
      <c r="B16" s="265"/>
      <c r="C16" s="266"/>
      <c r="D16" s="392" t="s">
        <v>756</v>
      </c>
      <c r="E16" s="392"/>
      <c r="F16" s="392"/>
      <c r="G16" s="392"/>
      <c r="H16" s="392"/>
      <c r="I16" s="392"/>
      <c r="J16" s="392"/>
      <c r="K16" s="262"/>
    </row>
    <row r="17" spans="2:11" s="1" customFormat="1" ht="15" customHeight="1">
      <c r="B17" s="265"/>
      <c r="C17" s="266"/>
      <c r="D17" s="392" t="s">
        <v>757</v>
      </c>
      <c r="E17" s="392"/>
      <c r="F17" s="392"/>
      <c r="G17" s="392"/>
      <c r="H17" s="392"/>
      <c r="I17" s="392"/>
      <c r="J17" s="392"/>
      <c r="K17" s="262"/>
    </row>
    <row r="18" spans="2:11" s="1" customFormat="1" ht="15" customHeight="1">
      <c r="B18" s="265"/>
      <c r="C18" s="266"/>
      <c r="D18" s="266"/>
      <c r="E18" s="268" t="s">
        <v>76</v>
      </c>
      <c r="F18" s="392" t="s">
        <v>758</v>
      </c>
      <c r="G18" s="392"/>
      <c r="H18" s="392"/>
      <c r="I18" s="392"/>
      <c r="J18" s="392"/>
      <c r="K18" s="262"/>
    </row>
    <row r="19" spans="2:11" s="1" customFormat="1" ht="15" customHeight="1">
      <c r="B19" s="265"/>
      <c r="C19" s="266"/>
      <c r="D19" s="266"/>
      <c r="E19" s="268" t="s">
        <v>759</v>
      </c>
      <c r="F19" s="392" t="s">
        <v>760</v>
      </c>
      <c r="G19" s="392"/>
      <c r="H19" s="392"/>
      <c r="I19" s="392"/>
      <c r="J19" s="392"/>
      <c r="K19" s="262"/>
    </row>
    <row r="20" spans="2:11" s="1" customFormat="1" ht="15" customHeight="1">
      <c r="B20" s="265"/>
      <c r="C20" s="266"/>
      <c r="D20" s="266"/>
      <c r="E20" s="268" t="s">
        <v>761</v>
      </c>
      <c r="F20" s="392" t="s">
        <v>762</v>
      </c>
      <c r="G20" s="392"/>
      <c r="H20" s="392"/>
      <c r="I20" s="392"/>
      <c r="J20" s="392"/>
      <c r="K20" s="262"/>
    </row>
    <row r="21" spans="2:11" s="1" customFormat="1" ht="15" customHeight="1">
      <c r="B21" s="265"/>
      <c r="C21" s="266"/>
      <c r="D21" s="266"/>
      <c r="E21" s="268" t="s">
        <v>83</v>
      </c>
      <c r="F21" s="392" t="s">
        <v>84</v>
      </c>
      <c r="G21" s="392"/>
      <c r="H21" s="392"/>
      <c r="I21" s="392"/>
      <c r="J21" s="392"/>
      <c r="K21" s="262"/>
    </row>
    <row r="22" spans="2:11" s="1" customFormat="1" ht="15" customHeight="1">
      <c r="B22" s="265"/>
      <c r="C22" s="266"/>
      <c r="D22" s="266"/>
      <c r="E22" s="268" t="s">
        <v>763</v>
      </c>
      <c r="F22" s="392" t="s">
        <v>764</v>
      </c>
      <c r="G22" s="392"/>
      <c r="H22" s="392"/>
      <c r="I22" s="392"/>
      <c r="J22" s="392"/>
      <c r="K22" s="262"/>
    </row>
    <row r="23" spans="2:11" s="1" customFormat="1" ht="15" customHeight="1">
      <c r="B23" s="265"/>
      <c r="C23" s="266"/>
      <c r="D23" s="266"/>
      <c r="E23" s="268" t="s">
        <v>765</v>
      </c>
      <c r="F23" s="392" t="s">
        <v>766</v>
      </c>
      <c r="G23" s="392"/>
      <c r="H23" s="392"/>
      <c r="I23" s="392"/>
      <c r="J23" s="392"/>
      <c r="K23" s="262"/>
    </row>
    <row r="24" spans="2:11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pans="2:11" s="1" customFormat="1" ht="15" customHeight="1">
      <c r="B25" s="265"/>
      <c r="C25" s="392" t="s">
        <v>767</v>
      </c>
      <c r="D25" s="392"/>
      <c r="E25" s="392"/>
      <c r="F25" s="392"/>
      <c r="G25" s="392"/>
      <c r="H25" s="392"/>
      <c r="I25" s="392"/>
      <c r="J25" s="392"/>
      <c r="K25" s="262"/>
    </row>
    <row r="26" spans="2:11" s="1" customFormat="1" ht="15" customHeight="1">
      <c r="B26" s="265"/>
      <c r="C26" s="392" t="s">
        <v>768</v>
      </c>
      <c r="D26" s="392"/>
      <c r="E26" s="392"/>
      <c r="F26" s="392"/>
      <c r="G26" s="392"/>
      <c r="H26" s="392"/>
      <c r="I26" s="392"/>
      <c r="J26" s="392"/>
      <c r="K26" s="262"/>
    </row>
    <row r="27" spans="2:11" s="1" customFormat="1" ht="15" customHeight="1">
      <c r="B27" s="265"/>
      <c r="C27" s="264"/>
      <c r="D27" s="392" t="s">
        <v>769</v>
      </c>
      <c r="E27" s="392"/>
      <c r="F27" s="392"/>
      <c r="G27" s="392"/>
      <c r="H27" s="392"/>
      <c r="I27" s="392"/>
      <c r="J27" s="392"/>
      <c r="K27" s="262"/>
    </row>
    <row r="28" spans="2:11" s="1" customFormat="1" ht="15" customHeight="1">
      <c r="B28" s="265"/>
      <c r="C28" s="266"/>
      <c r="D28" s="392" t="s">
        <v>770</v>
      </c>
      <c r="E28" s="392"/>
      <c r="F28" s="392"/>
      <c r="G28" s="392"/>
      <c r="H28" s="392"/>
      <c r="I28" s="392"/>
      <c r="J28" s="392"/>
      <c r="K28" s="262"/>
    </row>
    <row r="29" spans="2:11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pans="2:11" s="1" customFormat="1" ht="15" customHeight="1">
      <c r="B30" s="265"/>
      <c r="C30" s="266"/>
      <c r="D30" s="392" t="s">
        <v>771</v>
      </c>
      <c r="E30" s="392"/>
      <c r="F30" s="392"/>
      <c r="G30" s="392"/>
      <c r="H30" s="392"/>
      <c r="I30" s="392"/>
      <c r="J30" s="392"/>
      <c r="K30" s="262"/>
    </row>
    <row r="31" spans="2:11" s="1" customFormat="1" ht="15" customHeight="1">
      <c r="B31" s="265"/>
      <c r="C31" s="266"/>
      <c r="D31" s="392" t="s">
        <v>772</v>
      </c>
      <c r="E31" s="392"/>
      <c r="F31" s="392"/>
      <c r="G31" s="392"/>
      <c r="H31" s="392"/>
      <c r="I31" s="392"/>
      <c r="J31" s="392"/>
      <c r="K31" s="262"/>
    </row>
    <row r="32" spans="2:11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pans="2:11" s="1" customFormat="1" ht="15" customHeight="1">
      <c r="B33" s="265"/>
      <c r="C33" s="266"/>
      <c r="D33" s="392" t="s">
        <v>773</v>
      </c>
      <c r="E33" s="392"/>
      <c r="F33" s="392"/>
      <c r="G33" s="392"/>
      <c r="H33" s="392"/>
      <c r="I33" s="392"/>
      <c r="J33" s="392"/>
      <c r="K33" s="262"/>
    </row>
    <row r="34" spans="2:11" s="1" customFormat="1" ht="15" customHeight="1">
      <c r="B34" s="265"/>
      <c r="C34" s="266"/>
      <c r="D34" s="392" t="s">
        <v>774</v>
      </c>
      <c r="E34" s="392"/>
      <c r="F34" s="392"/>
      <c r="G34" s="392"/>
      <c r="H34" s="392"/>
      <c r="I34" s="392"/>
      <c r="J34" s="392"/>
      <c r="K34" s="262"/>
    </row>
    <row r="35" spans="2:11" s="1" customFormat="1" ht="15" customHeight="1">
      <c r="B35" s="265"/>
      <c r="C35" s="266"/>
      <c r="D35" s="392" t="s">
        <v>775</v>
      </c>
      <c r="E35" s="392"/>
      <c r="F35" s="392"/>
      <c r="G35" s="392"/>
      <c r="H35" s="392"/>
      <c r="I35" s="392"/>
      <c r="J35" s="392"/>
      <c r="K35" s="262"/>
    </row>
    <row r="36" spans="2:11" s="1" customFormat="1" ht="15" customHeight="1">
      <c r="B36" s="265"/>
      <c r="C36" s="266"/>
      <c r="D36" s="264"/>
      <c r="E36" s="267" t="s">
        <v>114</v>
      </c>
      <c r="F36" s="264"/>
      <c r="G36" s="392" t="s">
        <v>776</v>
      </c>
      <c r="H36" s="392"/>
      <c r="I36" s="392"/>
      <c r="J36" s="392"/>
      <c r="K36" s="262"/>
    </row>
    <row r="37" spans="2:11" s="1" customFormat="1" ht="30.75" customHeight="1">
      <c r="B37" s="265"/>
      <c r="C37" s="266"/>
      <c r="D37" s="264"/>
      <c r="E37" s="267" t="s">
        <v>777</v>
      </c>
      <c r="F37" s="264"/>
      <c r="G37" s="392" t="s">
        <v>778</v>
      </c>
      <c r="H37" s="392"/>
      <c r="I37" s="392"/>
      <c r="J37" s="392"/>
      <c r="K37" s="262"/>
    </row>
    <row r="38" spans="2:11" s="1" customFormat="1" ht="15" customHeight="1">
      <c r="B38" s="265"/>
      <c r="C38" s="266"/>
      <c r="D38" s="264"/>
      <c r="E38" s="267" t="s">
        <v>50</v>
      </c>
      <c r="F38" s="264"/>
      <c r="G38" s="392" t="s">
        <v>779</v>
      </c>
      <c r="H38" s="392"/>
      <c r="I38" s="392"/>
      <c r="J38" s="392"/>
      <c r="K38" s="262"/>
    </row>
    <row r="39" spans="2:11" s="1" customFormat="1" ht="15" customHeight="1">
      <c r="B39" s="265"/>
      <c r="C39" s="266"/>
      <c r="D39" s="264"/>
      <c r="E39" s="267" t="s">
        <v>51</v>
      </c>
      <c r="F39" s="264"/>
      <c r="G39" s="392" t="s">
        <v>780</v>
      </c>
      <c r="H39" s="392"/>
      <c r="I39" s="392"/>
      <c r="J39" s="392"/>
      <c r="K39" s="262"/>
    </row>
    <row r="40" spans="2:11" s="1" customFormat="1" ht="15" customHeight="1">
      <c r="B40" s="265"/>
      <c r="C40" s="266"/>
      <c r="D40" s="264"/>
      <c r="E40" s="267" t="s">
        <v>115</v>
      </c>
      <c r="F40" s="264"/>
      <c r="G40" s="392" t="s">
        <v>781</v>
      </c>
      <c r="H40" s="392"/>
      <c r="I40" s="392"/>
      <c r="J40" s="392"/>
      <c r="K40" s="262"/>
    </row>
    <row r="41" spans="2:11" s="1" customFormat="1" ht="15" customHeight="1">
      <c r="B41" s="265"/>
      <c r="C41" s="266"/>
      <c r="D41" s="264"/>
      <c r="E41" s="267" t="s">
        <v>116</v>
      </c>
      <c r="F41" s="264"/>
      <c r="G41" s="392" t="s">
        <v>782</v>
      </c>
      <c r="H41" s="392"/>
      <c r="I41" s="392"/>
      <c r="J41" s="392"/>
      <c r="K41" s="262"/>
    </row>
    <row r="42" spans="2:11" s="1" customFormat="1" ht="15" customHeight="1">
      <c r="B42" s="265"/>
      <c r="C42" s="266"/>
      <c r="D42" s="264"/>
      <c r="E42" s="267" t="s">
        <v>783</v>
      </c>
      <c r="F42" s="264"/>
      <c r="G42" s="392" t="s">
        <v>784</v>
      </c>
      <c r="H42" s="392"/>
      <c r="I42" s="392"/>
      <c r="J42" s="392"/>
      <c r="K42" s="262"/>
    </row>
    <row r="43" spans="2:11" s="1" customFormat="1" ht="15" customHeight="1">
      <c r="B43" s="265"/>
      <c r="C43" s="266"/>
      <c r="D43" s="264"/>
      <c r="E43" s="267"/>
      <c r="F43" s="264"/>
      <c r="G43" s="392" t="s">
        <v>785</v>
      </c>
      <c r="H43" s="392"/>
      <c r="I43" s="392"/>
      <c r="J43" s="392"/>
      <c r="K43" s="262"/>
    </row>
    <row r="44" spans="2:11" s="1" customFormat="1" ht="15" customHeight="1">
      <c r="B44" s="265"/>
      <c r="C44" s="266"/>
      <c r="D44" s="264"/>
      <c r="E44" s="267" t="s">
        <v>786</v>
      </c>
      <c r="F44" s="264"/>
      <c r="G44" s="392" t="s">
        <v>787</v>
      </c>
      <c r="H44" s="392"/>
      <c r="I44" s="392"/>
      <c r="J44" s="392"/>
      <c r="K44" s="262"/>
    </row>
    <row r="45" spans="2:11" s="1" customFormat="1" ht="15" customHeight="1">
      <c r="B45" s="265"/>
      <c r="C45" s="266"/>
      <c r="D45" s="264"/>
      <c r="E45" s="267" t="s">
        <v>118</v>
      </c>
      <c r="F45" s="264"/>
      <c r="G45" s="392" t="s">
        <v>788</v>
      </c>
      <c r="H45" s="392"/>
      <c r="I45" s="392"/>
      <c r="J45" s="392"/>
      <c r="K45" s="262"/>
    </row>
    <row r="46" spans="2:11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pans="2:11" s="1" customFormat="1" ht="15" customHeight="1">
      <c r="B47" s="265"/>
      <c r="C47" s="266"/>
      <c r="D47" s="392" t="s">
        <v>789</v>
      </c>
      <c r="E47" s="392"/>
      <c r="F47" s="392"/>
      <c r="G47" s="392"/>
      <c r="H47" s="392"/>
      <c r="I47" s="392"/>
      <c r="J47" s="392"/>
      <c r="K47" s="262"/>
    </row>
    <row r="48" spans="2:11" s="1" customFormat="1" ht="15" customHeight="1">
      <c r="B48" s="265"/>
      <c r="C48" s="266"/>
      <c r="D48" s="266"/>
      <c r="E48" s="392" t="s">
        <v>790</v>
      </c>
      <c r="F48" s="392"/>
      <c r="G48" s="392"/>
      <c r="H48" s="392"/>
      <c r="I48" s="392"/>
      <c r="J48" s="392"/>
      <c r="K48" s="262"/>
    </row>
    <row r="49" spans="2:11" s="1" customFormat="1" ht="15" customHeight="1">
      <c r="B49" s="265"/>
      <c r="C49" s="266"/>
      <c r="D49" s="266"/>
      <c r="E49" s="392" t="s">
        <v>791</v>
      </c>
      <c r="F49" s="392"/>
      <c r="G49" s="392"/>
      <c r="H49" s="392"/>
      <c r="I49" s="392"/>
      <c r="J49" s="392"/>
      <c r="K49" s="262"/>
    </row>
    <row r="50" spans="2:11" s="1" customFormat="1" ht="15" customHeight="1">
      <c r="B50" s="265"/>
      <c r="C50" s="266"/>
      <c r="D50" s="266"/>
      <c r="E50" s="392" t="s">
        <v>792</v>
      </c>
      <c r="F50" s="392"/>
      <c r="G50" s="392"/>
      <c r="H50" s="392"/>
      <c r="I50" s="392"/>
      <c r="J50" s="392"/>
      <c r="K50" s="262"/>
    </row>
    <row r="51" spans="2:11" s="1" customFormat="1" ht="15" customHeight="1">
      <c r="B51" s="265"/>
      <c r="C51" s="266"/>
      <c r="D51" s="392" t="s">
        <v>793</v>
      </c>
      <c r="E51" s="392"/>
      <c r="F51" s="392"/>
      <c r="G51" s="392"/>
      <c r="H51" s="392"/>
      <c r="I51" s="392"/>
      <c r="J51" s="392"/>
      <c r="K51" s="262"/>
    </row>
    <row r="52" spans="2:11" s="1" customFormat="1" ht="25.5" customHeight="1">
      <c r="B52" s="261"/>
      <c r="C52" s="393" t="s">
        <v>794</v>
      </c>
      <c r="D52" s="393"/>
      <c r="E52" s="393"/>
      <c r="F52" s="393"/>
      <c r="G52" s="393"/>
      <c r="H52" s="393"/>
      <c r="I52" s="393"/>
      <c r="J52" s="393"/>
      <c r="K52" s="262"/>
    </row>
    <row r="53" spans="2:11" s="1" customFormat="1" ht="5.25" customHeight="1">
      <c r="B53" s="261"/>
      <c r="C53" s="263"/>
      <c r="D53" s="263"/>
      <c r="E53" s="263"/>
      <c r="F53" s="263"/>
      <c r="G53" s="263"/>
      <c r="H53" s="263"/>
      <c r="I53" s="263"/>
      <c r="J53" s="263"/>
      <c r="K53" s="262"/>
    </row>
    <row r="54" spans="2:11" s="1" customFormat="1" ht="15" customHeight="1">
      <c r="B54" s="261"/>
      <c r="C54" s="392" t="s">
        <v>795</v>
      </c>
      <c r="D54" s="392"/>
      <c r="E54" s="392"/>
      <c r="F54" s="392"/>
      <c r="G54" s="392"/>
      <c r="H54" s="392"/>
      <c r="I54" s="392"/>
      <c r="J54" s="392"/>
      <c r="K54" s="262"/>
    </row>
    <row r="55" spans="2:11" s="1" customFormat="1" ht="15" customHeight="1">
      <c r="B55" s="261"/>
      <c r="C55" s="392" t="s">
        <v>796</v>
      </c>
      <c r="D55" s="392"/>
      <c r="E55" s="392"/>
      <c r="F55" s="392"/>
      <c r="G55" s="392"/>
      <c r="H55" s="392"/>
      <c r="I55" s="392"/>
      <c r="J55" s="392"/>
      <c r="K55" s="262"/>
    </row>
    <row r="56" spans="2:11" s="1" customFormat="1" ht="12.75" customHeight="1">
      <c r="B56" s="261"/>
      <c r="C56" s="264"/>
      <c r="D56" s="264"/>
      <c r="E56" s="264"/>
      <c r="F56" s="264"/>
      <c r="G56" s="264"/>
      <c r="H56" s="264"/>
      <c r="I56" s="264"/>
      <c r="J56" s="264"/>
      <c r="K56" s="262"/>
    </row>
    <row r="57" spans="2:11" s="1" customFormat="1" ht="15" customHeight="1">
      <c r="B57" s="261"/>
      <c r="C57" s="392" t="s">
        <v>797</v>
      </c>
      <c r="D57" s="392"/>
      <c r="E57" s="392"/>
      <c r="F57" s="392"/>
      <c r="G57" s="392"/>
      <c r="H57" s="392"/>
      <c r="I57" s="392"/>
      <c r="J57" s="392"/>
      <c r="K57" s="262"/>
    </row>
    <row r="58" spans="2:11" s="1" customFormat="1" ht="15" customHeight="1">
      <c r="B58" s="261"/>
      <c r="C58" s="266"/>
      <c r="D58" s="392" t="s">
        <v>798</v>
      </c>
      <c r="E58" s="392"/>
      <c r="F58" s="392"/>
      <c r="G58" s="392"/>
      <c r="H58" s="392"/>
      <c r="I58" s="392"/>
      <c r="J58" s="392"/>
      <c r="K58" s="262"/>
    </row>
    <row r="59" spans="2:11" s="1" customFormat="1" ht="15" customHeight="1">
      <c r="B59" s="261"/>
      <c r="C59" s="266"/>
      <c r="D59" s="392" t="s">
        <v>799</v>
      </c>
      <c r="E59" s="392"/>
      <c r="F59" s="392"/>
      <c r="G59" s="392"/>
      <c r="H59" s="392"/>
      <c r="I59" s="392"/>
      <c r="J59" s="392"/>
      <c r="K59" s="262"/>
    </row>
    <row r="60" spans="2:11" s="1" customFormat="1" ht="15" customHeight="1">
      <c r="B60" s="261"/>
      <c r="C60" s="266"/>
      <c r="D60" s="392" t="s">
        <v>800</v>
      </c>
      <c r="E60" s="392"/>
      <c r="F60" s="392"/>
      <c r="G60" s="392"/>
      <c r="H60" s="392"/>
      <c r="I60" s="392"/>
      <c r="J60" s="392"/>
      <c r="K60" s="262"/>
    </row>
    <row r="61" spans="2:11" s="1" customFormat="1" ht="15" customHeight="1">
      <c r="B61" s="261"/>
      <c r="C61" s="266"/>
      <c r="D61" s="392" t="s">
        <v>801</v>
      </c>
      <c r="E61" s="392"/>
      <c r="F61" s="392"/>
      <c r="G61" s="392"/>
      <c r="H61" s="392"/>
      <c r="I61" s="392"/>
      <c r="J61" s="392"/>
      <c r="K61" s="262"/>
    </row>
    <row r="62" spans="2:11" s="1" customFormat="1" ht="15" customHeight="1">
      <c r="B62" s="261"/>
      <c r="C62" s="266"/>
      <c r="D62" s="395" t="s">
        <v>802</v>
      </c>
      <c r="E62" s="395"/>
      <c r="F62" s="395"/>
      <c r="G62" s="395"/>
      <c r="H62" s="395"/>
      <c r="I62" s="395"/>
      <c r="J62" s="395"/>
      <c r="K62" s="262"/>
    </row>
    <row r="63" spans="2:11" s="1" customFormat="1" ht="15" customHeight="1">
      <c r="B63" s="261"/>
      <c r="C63" s="266"/>
      <c r="D63" s="392" t="s">
        <v>803</v>
      </c>
      <c r="E63" s="392"/>
      <c r="F63" s="392"/>
      <c r="G63" s="392"/>
      <c r="H63" s="392"/>
      <c r="I63" s="392"/>
      <c r="J63" s="392"/>
      <c r="K63" s="262"/>
    </row>
    <row r="64" spans="2:11" s="1" customFormat="1" ht="12.75" customHeight="1">
      <c r="B64" s="261"/>
      <c r="C64" s="266"/>
      <c r="D64" s="266"/>
      <c r="E64" s="269"/>
      <c r="F64" s="266"/>
      <c r="G64" s="266"/>
      <c r="H64" s="266"/>
      <c r="I64" s="266"/>
      <c r="J64" s="266"/>
      <c r="K64" s="262"/>
    </row>
    <row r="65" spans="2:11" s="1" customFormat="1" ht="15" customHeight="1">
      <c r="B65" s="261"/>
      <c r="C65" s="266"/>
      <c r="D65" s="392" t="s">
        <v>804</v>
      </c>
      <c r="E65" s="392"/>
      <c r="F65" s="392"/>
      <c r="G65" s="392"/>
      <c r="H65" s="392"/>
      <c r="I65" s="392"/>
      <c r="J65" s="392"/>
      <c r="K65" s="262"/>
    </row>
    <row r="66" spans="2:11" s="1" customFormat="1" ht="15" customHeight="1">
      <c r="B66" s="261"/>
      <c r="C66" s="266"/>
      <c r="D66" s="395" t="s">
        <v>805</v>
      </c>
      <c r="E66" s="395"/>
      <c r="F66" s="395"/>
      <c r="G66" s="395"/>
      <c r="H66" s="395"/>
      <c r="I66" s="395"/>
      <c r="J66" s="395"/>
      <c r="K66" s="262"/>
    </row>
    <row r="67" spans="2:11" s="1" customFormat="1" ht="15" customHeight="1">
      <c r="B67" s="261"/>
      <c r="C67" s="266"/>
      <c r="D67" s="392" t="s">
        <v>806</v>
      </c>
      <c r="E67" s="392"/>
      <c r="F67" s="392"/>
      <c r="G67" s="392"/>
      <c r="H67" s="392"/>
      <c r="I67" s="392"/>
      <c r="J67" s="392"/>
      <c r="K67" s="262"/>
    </row>
    <row r="68" spans="2:11" s="1" customFormat="1" ht="15" customHeight="1">
      <c r="B68" s="261"/>
      <c r="C68" s="266"/>
      <c r="D68" s="392" t="s">
        <v>807</v>
      </c>
      <c r="E68" s="392"/>
      <c r="F68" s="392"/>
      <c r="G68" s="392"/>
      <c r="H68" s="392"/>
      <c r="I68" s="392"/>
      <c r="J68" s="392"/>
      <c r="K68" s="262"/>
    </row>
    <row r="69" spans="2:11" s="1" customFormat="1" ht="15" customHeight="1">
      <c r="B69" s="261"/>
      <c r="C69" s="266"/>
      <c r="D69" s="392" t="s">
        <v>808</v>
      </c>
      <c r="E69" s="392"/>
      <c r="F69" s="392"/>
      <c r="G69" s="392"/>
      <c r="H69" s="392"/>
      <c r="I69" s="392"/>
      <c r="J69" s="392"/>
      <c r="K69" s="262"/>
    </row>
    <row r="70" spans="2:11" s="1" customFormat="1" ht="15" customHeight="1">
      <c r="B70" s="261"/>
      <c r="C70" s="266"/>
      <c r="D70" s="392" t="s">
        <v>809</v>
      </c>
      <c r="E70" s="392"/>
      <c r="F70" s="392"/>
      <c r="G70" s="392"/>
      <c r="H70" s="392"/>
      <c r="I70" s="392"/>
      <c r="J70" s="392"/>
      <c r="K70" s="262"/>
    </row>
    <row r="71" spans="2:1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2:11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pans="2:11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pans="2:11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pans="2:11" s="1" customFormat="1" ht="45" customHeight="1">
      <c r="B75" s="278"/>
      <c r="C75" s="396" t="s">
        <v>810</v>
      </c>
      <c r="D75" s="396"/>
      <c r="E75" s="396"/>
      <c r="F75" s="396"/>
      <c r="G75" s="396"/>
      <c r="H75" s="396"/>
      <c r="I75" s="396"/>
      <c r="J75" s="396"/>
      <c r="K75" s="279"/>
    </row>
    <row r="76" spans="2:11" s="1" customFormat="1" ht="17.25" customHeight="1">
      <c r="B76" s="278"/>
      <c r="C76" s="280" t="s">
        <v>811</v>
      </c>
      <c r="D76" s="280"/>
      <c r="E76" s="280"/>
      <c r="F76" s="280" t="s">
        <v>812</v>
      </c>
      <c r="G76" s="281"/>
      <c r="H76" s="280" t="s">
        <v>51</v>
      </c>
      <c r="I76" s="280" t="s">
        <v>54</v>
      </c>
      <c r="J76" s="280" t="s">
        <v>813</v>
      </c>
      <c r="K76" s="279"/>
    </row>
    <row r="77" spans="2:11" s="1" customFormat="1" ht="17.25" customHeight="1">
      <c r="B77" s="278"/>
      <c r="C77" s="282" t="s">
        <v>814</v>
      </c>
      <c r="D77" s="282"/>
      <c r="E77" s="282"/>
      <c r="F77" s="283" t="s">
        <v>815</v>
      </c>
      <c r="G77" s="284"/>
      <c r="H77" s="282"/>
      <c r="I77" s="282"/>
      <c r="J77" s="282" t="s">
        <v>816</v>
      </c>
      <c r="K77" s="279"/>
    </row>
    <row r="78" spans="2:11" s="1" customFormat="1" ht="5.25" customHeight="1">
      <c r="B78" s="278"/>
      <c r="C78" s="285"/>
      <c r="D78" s="285"/>
      <c r="E78" s="285"/>
      <c r="F78" s="285"/>
      <c r="G78" s="286"/>
      <c r="H78" s="285"/>
      <c r="I78" s="285"/>
      <c r="J78" s="285"/>
      <c r="K78" s="279"/>
    </row>
    <row r="79" spans="2:11" s="1" customFormat="1" ht="15" customHeight="1">
      <c r="B79" s="278"/>
      <c r="C79" s="267" t="s">
        <v>50</v>
      </c>
      <c r="D79" s="287"/>
      <c r="E79" s="287"/>
      <c r="F79" s="288" t="s">
        <v>817</v>
      </c>
      <c r="G79" s="289"/>
      <c r="H79" s="267" t="s">
        <v>818</v>
      </c>
      <c r="I79" s="267" t="s">
        <v>819</v>
      </c>
      <c r="J79" s="267">
        <v>20</v>
      </c>
      <c r="K79" s="279"/>
    </row>
    <row r="80" spans="2:11" s="1" customFormat="1" ht="15" customHeight="1">
      <c r="B80" s="278"/>
      <c r="C80" s="267" t="s">
        <v>820</v>
      </c>
      <c r="D80" s="267"/>
      <c r="E80" s="267"/>
      <c r="F80" s="288" t="s">
        <v>817</v>
      </c>
      <c r="G80" s="289"/>
      <c r="H80" s="267" t="s">
        <v>821</v>
      </c>
      <c r="I80" s="267" t="s">
        <v>819</v>
      </c>
      <c r="J80" s="267">
        <v>120</v>
      </c>
      <c r="K80" s="279"/>
    </row>
    <row r="81" spans="2:11" s="1" customFormat="1" ht="15" customHeight="1">
      <c r="B81" s="290"/>
      <c r="C81" s="267" t="s">
        <v>822</v>
      </c>
      <c r="D81" s="267"/>
      <c r="E81" s="267"/>
      <c r="F81" s="288" t="s">
        <v>823</v>
      </c>
      <c r="G81" s="289"/>
      <c r="H81" s="267" t="s">
        <v>824</v>
      </c>
      <c r="I81" s="267" t="s">
        <v>819</v>
      </c>
      <c r="J81" s="267">
        <v>50</v>
      </c>
      <c r="K81" s="279"/>
    </row>
    <row r="82" spans="2:11" s="1" customFormat="1" ht="15" customHeight="1">
      <c r="B82" s="290"/>
      <c r="C82" s="267" t="s">
        <v>825</v>
      </c>
      <c r="D82" s="267"/>
      <c r="E82" s="267"/>
      <c r="F82" s="288" t="s">
        <v>817</v>
      </c>
      <c r="G82" s="289"/>
      <c r="H82" s="267" t="s">
        <v>826</v>
      </c>
      <c r="I82" s="267" t="s">
        <v>827</v>
      </c>
      <c r="J82" s="267"/>
      <c r="K82" s="279"/>
    </row>
    <row r="83" spans="2:11" s="1" customFormat="1" ht="15" customHeight="1">
      <c r="B83" s="290"/>
      <c r="C83" s="291" t="s">
        <v>828</v>
      </c>
      <c r="D83" s="291"/>
      <c r="E83" s="291"/>
      <c r="F83" s="292" t="s">
        <v>823</v>
      </c>
      <c r="G83" s="291"/>
      <c r="H83" s="291" t="s">
        <v>829</v>
      </c>
      <c r="I83" s="291" t="s">
        <v>819</v>
      </c>
      <c r="J83" s="291">
        <v>15</v>
      </c>
      <c r="K83" s="279"/>
    </row>
    <row r="84" spans="2:11" s="1" customFormat="1" ht="15" customHeight="1">
      <c r="B84" s="290"/>
      <c r="C84" s="291" t="s">
        <v>830</v>
      </c>
      <c r="D84" s="291"/>
      <c r="E84" s="291"/>
      <c r="F84" s="292" t="s">
        <v>823</v>
      </c>
      <c r="G84" s="291"/>
      <c r="H84" s="291" t="s">
        <v>831</v>
      </c>
      <c r="I84" s="291" t="s">
        <v>819</v>
      </c>
      <c r="J84" s="291">
        <v>15</v>
      </c>
      <c r="K84" s="279"/>
    </row>
    <row r="85" spans="2:11" s="1" customFormat="1" ht="15" customHeight="1">
      <c r="B85" s="290"/>
      <c r="C85" s="291" t="s">
        <v>832</v>
      </c>
      <c r="D85" s="291"/>
      <c r="E85" s="291"/>
      <c r="F85" s="292" t="s">
        <v>823</v>
      </c>
      <c r="G85" s="291"/>
      <c r="H85" s="291" t="s">
        <v>833</v>
      </c>
      <c r="I85" s="291" t="s">
        <v>819</v>
      </c>
      <c r="J85" s="291">
        <v>20</v>
      </c>
      <c r="K85" s="279"/>
    </row>
    <row r="86" spans="2:11" s="1" customFormat="1" ht="15" customHeight="1">
      <c r="B86" s="290"/>
      <c r="C86" s="291" t="s">
        <v>834</v>
      </c>
      <c r="D86" s="291"/>
      <c r="E86" s="291"/>
      <c r="F86" s="292" t="s">
        <v>823</v>
      </c>
      <c r="G86" s="291"/>
      <c r="H86" s="291" t="s">
        <v>835</v>
      </c>
      <c r="I86" s="291" t="s">
        <v>819</v>
      </c>
      <c r="J86" s="291">
        <v>20</v>
      </c>
      <c r="K86" s="279"/>
    </row>
    <row r="87" spans="2:11" s="1" customFormat="1" ht="15" customHeight="1">
      <c r="B87" s="290"/>
      <c r="C87" s="267" t="s">
        <v>836</v>
      </c>
      <c r="D87" s="267"/>
      <c r="E87" s="267"/>
      <c r="F87" s="288" t="s">
        <v>823</v>
      </c>
      <c r="G87" s="289"/>
      <c r="H87" s="267" t="s">
        <v>837</v>
      </c>
      <c r="I87" s="267" t="s">
        <v>819</v>
      </c>
      <c r="J87" s="267">
        <v>50</v>
      </c>
      <c r="K87" s="279"/>
    </row>
    <row r="88" spans="2:11" s="1" customFormat="1" ht="15" customHeight="1">
      <c r="B88" s="290"/>
      <c r="C88" s="267" t="s">
        <v>838</v>
      </c>
      <c r="D88" s="267"/>
      <c r="E88" s="267"/>
      <c r="F88" s="288" t="s">
        <v>823</v>
      </c>
      <c r="G88" s="289"/>
      <c r="H88" s="267" t="s">
        <v>839</v>
      </c>
      <c r="I88" s="267" t="s">
        <v>819</v>
      </c>
      <c r="J88" s="267">
        <v>20</v>
      </c>
      <c r="K88" s="279"/>
    </row>
    <row r="89" spans="2:11" s="1" customFormat="1" ht="15" customHeight="1">
      <c r="B89" s="290"/>
      <c r="C89" s="267" t="s">
        <v>840</v>
      </c>
      <c r="D89" s="267"/>
      <c r="E89" s="267"/>
      <c r="F89" s="288" t="s">
        <v>823</v>
      </c>
      <c r="G89" s="289"/>
      <c r="H89" s="267" t="s">
        <v>841</v>
      </c>
      <c r="I89" s="267" t="s">
        <v>819</v>
      </c>
      <c r="J89" s="267">
        <v>20</v>
      </c>
      <c r="K89" s="279"/>
    </row>
    <row r="90" spans="2:11" s="1" customFormat="1" ht="15" customHeight="1">
      <c r="B90" s="290"/>
      <c r="C90" s="267" t="s">
        <v>842</v>
      </c>
      <c r="D90" s="267"/>
      <c r="E90" s="267"/>
      <c r="F90" s="288" t="s">
        <v>823</v>
      </c>
      <c r="G90" s="289"/>
      <c r="H90" s="267" t="s">
        <v>843</v>
      </c>
      <c r="I90" s="267" t="s">
        <v>819</v>
      </c>
      <c r="J90" s="267">
        <v>50</v>
      </c>
      <c r="K90" s="279"/>
    </row>
    <row r="91" spans="2:11" s="1" customFormat="1" ht="15" customHeight="1">
      <c r="B91" s="290"/>
      <c r="C91" s="267" t="s">
        <v>844</v>
      </c>
      <c r="D91" s="267"/>
      <c r="E91" s="267"/>
      <c r="F91" s="288" t="s">
        <v>823</v>
      </c>
      <c r="G91" s="289"/>
      <c r="H91" s="267" t="s">
        <v>844</v>
      </c>
      <c r="I91" s="267" t="s">
        <v>819</v>
      </c>
      <c r="J91" s="267">
        <v>50</v>
      </c>
      <c r="K91" s="279"/>
    </row>
    <row r="92" spans="2:11" s="1" customFormat="1" ht="15" customHeight="1">
      <c r="B92" s="290"/>
      <c r="C92" s="267" t="s">
        <v>845</v>
      </c>
      <c r="D92" s="267"/>
      <c r="E92" s="267"/>
      <c r="F92" s="288" t="s">
        <v>823</v>
      </c>
      <c r="G92" s="289"/>
      <c r="H92" s="267" t="s">
        <v>846</v>
      </c>
      <c r="I92" s="267" t="s">
        <v>819</v>
      </c>
      <c r="J92" s="267">
        <v>255</v>
      </c>
      <c r="K92" s="279"/>
    </row>
    <row r="93" spans="2:11" s="1" customFormat="1" ht="15" customHeight="1">
      <c r="B93" s="290"/>
      <c r="C93" s="267" t="s">
        <v>847</v>
      </c>
      <c r="D93" s="267"/>
      <c r="E93" s="267"/>
      <c r="F93" s="288" t="s">
        <v>817</v>
      </c>
      <c r="G93" s="289"/>
      <c r="H93" s="267" t="s">
        <v>848</v>
      </c>
      <c r="I93" s="267" t="s">
        <v>849</v>
      </c>
      <c r="J93" s="267"/>
      <c r="K93" s="279"/>
    </row>
    <row r="94" spans="2:11" s="1" customFormat="1" ht="15" customHeight="1">
      <c r="B94" s="290"/>
      <c r="C94" s="267" t="s">
        <v>850</v>
      </c>
      <c r="D94" s="267"/>
      <c r="E94" s="267"/>
      <c r="F94" s="288" t="s">
        <v>817</v>
      </c>
      <c r="G94" s="289"/>
      <c r="H94" s="267" t="s">
        <v>851</v>
      </c>
      <c r="I94" s="267" t="s">
        <v>852</v>
      </c>
      <c r="J94" s="267"/>
      <c r="K94" s="279"/>
    </row>
    <row r="95" spans="2:11" s="1" customFormat="1" ht="15" customHeight="1">
      <c r="B95" s="290"/>
      <c r="C95" s="267" t="s">
        <v>853</v>
      </c>
      <c r="D95" s="267"/>
      <c r="E95" s="267"/>
      <c r="F95" s="288" t="s">
        <v>817</v>
      </c>
      <c r="G95" s="289"/>
      <c r="H95" s="267" t="s">
        <v>853</v>
      </c>
      <c r="I95" s="267" t="s">
        <v>852</v>
      </c>
      <c r="J95" s="267"/>
      <c r="K95" s="279"/>
    </row>
    <row r="96" spans="2:11" s="1" customFormat="1" ht="15" customHeight="1">
      <c r="B96" s="290"/>
      <c r="C96" s="267" t="s">
        <v>35</v>
      </c>
      <c r="D96" s="267"/>
      <c r="E96" s="267"/>
      <c r="F96" s="288" t="s">
        <v>817</v>
      </c>
      <c r="G96" s="289"/>
      <c r="H96" s="267" t="s">
        <v>854</v>
      </c>
      <c r="I96" s="267" t="s">
        <v>852</v>
      </c>
      <c r="J96" s="267"/>
      <c r="K96" s="279"/>
    </row>
    <row r="97" spans="2:11" s="1" customFormat="1" ht="15" customHeight="1">
      <c r="B97" s="290"/>
      <c r="C97" s="267" t="s">
        <v>45</v>
      </c>
      <c r="D97" s="267"/>
      <c r="E97" s="267"/>
      <c r="F97" s="288" t="s">
        <v>817</v>
      </c>
      <c r="G97" s="289"/>
      <c r="H97" s="267" t="s">
        <v>855</v>
      </c>
      <c r="I97" s="267" t="s">
        <v>852</v>
      </c>
      <c r="J97" s="267"/>
      <c r="K97" s="279"/>
    </row>
    <row r="98" spans="2:11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pans="2:11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pans="2:11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pans="2:1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pans="2:11" s="1" customFormat="1" ht="45" customHeight="1">
      <c r="B102" s="278"/>
      <c r="C102" s="396" t="s">
        <v>856</v>
      </c>
      <c r="D102" s="396"/>
      <c r="E102" s="396"/>
      <c r="F102" s="396"/>
      <c r="G102" s="396"/>
      <c r="H102" s="396"/>
      <c r="I102" s="396"/>
      <c r="J102" s="396"/>
      <c r="K102" s="279"/>
    </row>
    <row r="103" spans="2:11" s="1" customFormat="1" ht="17.25" customHeight="1">
      <c r="B103" s="278"/>
      <c r="C103" s="280" t="s">
        <v>811</v>
      </c>
      <c r="D103" s="280"/>
      <c r="E103" s="280"/>
      <c r="F103" s="280" t="s">
        <v>812</v>
      </c>
      <c r="G103" s="281"/>
      <c r="H103" s="280" t="s">
        <v>51</v>
      </c>
      <c r="I103" s="280" t="s">
        <v>54</v>
      </c>
      <c r="J103" s="280" t="s">
        <v>813</v>
      </c>
      <c r="K103" s="279"/>
    </row>
    <row r="104" spans="2:11" s="1" customFormat="1" ht="17.25" customHeight="1">
      <c r="B104" s="278"/>
      <c r="C104" s="282" t="s">
        <v>814</v>
      </c>
      <c r="D104" s="282"/>
      <c r="E104" s="282"/>
      <c r="F104" s="283" t="s">
        <v>815</v>
      </c>
      <c r="G104" s="284"/>
      <c r="H104" s="282"/>
      <c r="I104" s="282"/>
      <c r="J104" s="282" t="s">
        <v>816</v>
      </c>
      <c r="K104" s="279"/>
    </row>
    <row r="105" spans="2:11" s="1" customFormat="1" ht="5.25" customHeight="1">
      <c r="B105" s="278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pans="2:11" s="1" customFormat="1" ht="15" customHeight="1">
      <c r="B106" s="278"/>
      <c r="C106" s="267" t="s">
        <v>50</v>
      </c>
      <c r="D106" s="287"/>
      <c r="E106" s="287"/>
      <c r="F106" s="288" t="s">
        <v>817</v>
      </c>
      <c r="G106" s="267"/>
      <c r="H106" s="267" t="s">
        <v>857</v>
      </c>
      <c r="I106" s="267" t="s">
        <v>819</v>
      </c>
      <c r="J106" s="267">
        <v>20</v>
      </c>
      <c r="K106" s="279"/>
    </row>
    <row r="107" spans="2:11" s="1" customFormat="1" ht="15" customHeight="1">
      <c r="B107" s="278"/>
      <c r="C107" s="267" t="s">
        <v>820</v>
      </c>
      <c r="D107" s="267"/>
      <c r="E107" s="267"/>
      <c r="F107" s="288" t="s">
        <v>817</v>
      </c>
      <c r="G107" s="267"/>
      <c r="H107" s="267" t="s">
        <v>857</v>
      </c>
      <c r="I107" s="267" t="s">
        <v>819</v>
      </c>
      <c r="J107" s="267">
        <v>120</v>
      </c>
      <c r="K107" s="279"/>
    </row>
    <row r="108" spans="2:11" s="1" customFormat="1" ht="15" customHeight="1">
      <c r="B108" s="290"/>
      <c r="C108" s="267" t="s">
        <v>822</v>
      </c>
      <c r="D108" s="267"/>
      <c r="E108" s="267"/>
      <c r="F108" s="288" t="s">
        <v>823</v>
      </c>
      <c r="G108" s="267"/>
      <c r="H108" s="267" t="s">
        <v>857</v>
      </c>
      <c r="I108" s="267" t="s">
        <v>819</v>
      </c>
      <c r="J108" s="267">
        <v>50</v>
      </c>
      <c r="K108" s="279"/>
    </row>
    <row r="109" spans="2:11" s="1" customFormat="1" ht="15" customHeight="1">
      <c r="B109" s="290"/>
      <c r="C109" s="267" t="s">
        <v>825</v>
      </c>
      <c r="D109" s="267"/>
      <c r="E109" s="267"/>
      <c r="F109" s="288" t="s">
        <v>817</v>
      </c>
      <c r="G109" s="267"/>
      <c r="H109" s="267" t="s">
        <v>857</v>
      </c>
      <c r="I109" s="267" t="s">
        <v>827</v>
      </c>
      <c r="J109" s="267"/>
      <c r="K109" s="279"/>
    </row>
    <row r="110" spans="2:11" s="1" customFormat="1" ht="15" customHeight="1">
      <c r="B110" s="290"/>
      <c r="C110" s="267" t="s">
        <v>836</v>
      </c>
      <c r="D110" s="267"/>
      <c r="E110" s="267"/>
      <c r="F110" s="288" t="s">
        <v>823</v>
      </c>
      <c r="G110" s="267"/>
      <c r="H110" s="267" t="s">
        <v>857</v>
      </c>
      <c r="I110" s="267" t="s">
        <v>819</v>
      </c>
      <c r="J110" s="267">
        <v>50</v>
      </c>
      <c r="K110" s="279"/>
    </row>
    <row r="111" spans="2:11" s="1" customFormat="1" ht="15" customHeight="1">
      <c r="B111" s="290"/>
      <c r="C111" s="267" t="s">
        <v>844</v>
      </c>
      <c r="D111" s="267"/>
      <c r="E111" s="267"/>
      <c r="F111" s="288" t="s">
        <v>823</v>
      </c>
      <c r="G111" s="267"/>
      <c r="H111" s="267" t="s">
        <v>857</v>
      </c>
      <c r="I111" s="267" t="s">
        <v>819</v>
      </c>
      <c r="J111" s="267">
        <v>50</v>
      </c>
      <c r="K111" s="279"/>
    </row>
    <row r="112" spans="2:11" s="1" customFormat="1" ht="15" customHeight="1">
      <c r="B112" s="290"/>
      <c r="C112" s="267" t="s">
        <v>842</v>
      </c>
      <c r="D112" s="267"/>
      <c r="E112" s="267"/>
      <c r="F112" s="288" t="s">
        <v>823</v>
      </c>
      <c r="G112" s="267"/>
      <c r="H112" s="267" t="s">
        <v>857</v>
      </c>
      <c r="I112" s="267" t="s">
        <v>819</v>
      </c>
      <c r="J112" s="267">
        <v>50</v>
      </c>
      <c r="K112" s="279"/>
    </row>
    <row r="113" spans="2:11" s="1" customFormat="1" ht="15" customHeight="1">
      <c r="B113" s="290"/>
      <c r="C113" s="267" t="s">
        <v>50</v>
      </c>
      <c r="D113" s="267"/>
      <c r="E113" s="267"/>
      <c r="F113" s="288" t="s">
        <v>817</v>
      </c>
      <c r="G113" s="267"/>
      <c r="H113" s="267" t="s">
        <v>858</v>
      </c>
      <c r="I113" s="267" t="s">
        <v>819</v>
      </c>
      <c r="J113" s="267">
        <v>20</v>
      </c>
      <c r="K113" s="279"/>
    </row>
    <row r="114" spans="2:11" s="1" customFormat="1" ht="15" customHeight="1">
      <c r="B114" s="290"/>
      <c r="C114" s="267" t="s">
        <v>859</v>
      </c>
      <c r="D114" s="267"/>
      <c r="E114" s="267"/>
      <c r="F114" s="288" t="s">
        <v>817</v>
      </c>
      <c r="G114" s="267"/>
      <c r="H114" s="267" t="s">
        <v>860</v>
      </c>
      <c r="I114" s="267" t="s">
        <v>819</v>
      </c>
      <c r="J114" s="267">
        <v>120</v>
      </c>
      <c r="K114" s="279"/>
    </row>
    <row r="115" spans="2:11" s="1" customFormat="1" ht="15" customHeight="1">
      <c r="B115" s="290"/>
      <c r="C115" s="267" t="s">
        <v>35</v>
      </c>
      <c r="D115" s="267"/>
      <c r="E115" s="267"/>
      <c r="F115" s="288" t="s">
        <v>817</v>
      </c>
      <c r="G115" s="267"/>
      <c r="H115" s="267" t="s">
        <v>861</v>
      </c>
      <c r="I115" s="267" t="s">
        <v>852</v>
      </c>
      <c r="J115" s="267"/>
      <c r="K115" s="279"/>
    </row>
    <row r="116" spans="2:11" s="1" customFormat="1" ht="15" customHeight="1">
      <c r="B116" s="290"/>
      <c r="C116" s="267" t="s">
        <v>45</v>
      </c>
      <c r="D116" s="267"/>
      <c r="E116" s="267"/>
      <c r="F116" s="288" t="s">
        <v>817</v>
      </c>
      <c r="G116" s="267"/>
      <c r="H116" s="267" t="s">
        <v>862</v>
      </c>
      <c r="I116" s="267" t="s">
        <v>852</v>
      </c>
      <c r="J116" s="267"/>
      <c r="K116" s="279"/>
    </row>
    <row r="117" spans="2:11" s="1" customFormat="1" ht="15" customHeight="1">
      <c r="B117" s="290"/>
      <c r="C117" s="267" t="s">
        <v>54</v>
      </c>
      <c r="D117" s="267"/>
      <c r="E117" s="267"/>
      <c r="F117" s="288" t="s">
        <v>817</v>
      </c>
      <c r="G117" s="267"/>
      <c r="H117" s="267" t="s">
        <v>863</v>
      </c>
      <c r="I117" s="267" t="s">
        <v>864</v>
      </c>
      <c r="J117" s="267"/>
      <c r="K117" s="279"/>
    </row>
    <row r="118" spans="2:11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pans="2:11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pans="2:11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pans="2:1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pans="2:11" s="1" customFormat="1" ht="45" customHeight="1">
      <c r="B122" s="306"/>
      <c r="C122" s="394" t="s">
        <v>865</v>
      </c>
      <c r="D122" s="394"/>
      <c r="E122" s="394"/>
      <c r="F122" s="394"/>
      <c r="G122" s="394"/>
      <c r="H122" s="394"/>
      <c r="I122" s="394"/>
      <c r="J122" s="394"/>
      <c r="K122" s="307"/>
    </row>
    <row r="123" spans="2:11" s="1" customFormat="1" ht="17.25" customHeight="1">
      <c r="B123" s="308"/>
      <c r="C123" s="280" t="s">
        <v>811</v>
      </c>
      <c r="D123" s="280"/>
      <c r="E123" s="280"/>
      <c r="F123" s="280" t="s">
        <v>812</v>
      </c>
      <c r="G123" s="281"/>
      <c r="H123" s="280" t="s">
        <v>51</v>
      </c>
      <c r="I123" s="280" t="s">
        <v>54</v>
      </c>
      <c r="J123" s="280" t="s">
        <v>813</v>
      </c>
      <c r="K123" s="309"/>
    </row>
    <row r="124" spans="2:11" s="1" customFormat="1" ht="17.25" customHeight="1">
      <c r="B124" s="308"/>
      <c r="C124" s="282" t="s">
        <v>814</v>
      </c>
      <c r="D124" s="282"/>
      <c r="E124" s="282"/>
      <c r="F124" s="283" t="s">
        <v>815</v>
      </c>
      <c r="G124" s="284"/>
      <c r="H124" s="282"/>
      <c r="I124" s="282"/>
      <c r="J124" s="282" t="s">
        <v>816</v>
      </c>
      <c r="K124" s="309"/>
    </row>
    <row r="125" spans="2:11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pans="2:11" s="1" customFormat="1" ht="15" customHeight="1">
      <c r="B126" s="310"/>
      <c r="C126" s="267" t="s">
        <v>820</v>
      </c>
      <c r="D126" s="287"/>
      <c r="E126" s="287"/>
      <c r="F126" s="288" t="s">
        <v>817</v>
      </c>
      <c r="G126" s="267"/>
      <c r="H126" s="267" t="s">
        <v>857</v>
      </c>
      <c r="I126" s="267" t="s">
        <v>819</v>
      </c>
      <c r="J126" s="267">
        <v>120</v>
      </c>
      <c r="K126" s="313"/>
    </row>
    <row r="127" spans="2:11" s="1" customFormat="1" ht="15" customHeight="1">
      <c r="B127" s="310"/>
      <c r="C127" s="267" t="s">
        <v>866</v>
      </c>
      <c r="D127" s="267"/>
      <c r="E127" s="267"/>
      <c r="F127" s="288" t="s">
        <v>817</v>
      </c>
      <c r="G127" s="267"/>
      <c r="H127" s="267" t="s">
        <v>867</v>
      </c>
      <c r="I127" s="267" t="s">
        <v>819</v>
      </c>
      <c r="J127" s="267" t="s">
        <v>868</v>
      </c>
      <c r="K127" s="313"/>
    </row>
    <row r="128" spans="2:11" s="1" customFormat="1" ht="15" customHeight="1">
      <c r="B128" s="310"/>
      <c r="C128" s="267" t="s">
        <v>765</v>
      </c>
      <c r="D128" s="267"/>
      <c r="E128" s="267"/>
      <c r="F128" s="288" t="s">
        <v>817</v>
      </c>
      <c r="G128" s="267"/>
      <c r="H128" s="267" t="s">
        <v>869</v>
      </c>
      <c r="I128" s="267" t="s">
        <v>819</v>
      </c>
      <c r="J128" s="267" t="s">
        <v>868</v>
      </c>
      <c r="K128" s="313"/>
    </row>
    <row r="129" spans="2:11" s="1" customFormat="1" ht="15" customHeight="1">
      <c r="B129" s="310"/>
      <c r="C129" s="267" t="s">
        <v>828</v>
      </c>
      <c r="D129" s="267"/>
      <c r="E129" s="267"/>
      <c r="F129" s="288" t="s">
        <v>823</v>
      </c>
      <c r="G129" s="267"/>
      <c r="H129" s="267" t="s">
        <v>829</v>
      </c>
      <c r="I129" s="267" t="s">
        <v>819</v>
      </c>
      <c r="J129" s="267">
        <v>15</v>
      </c>
      <c r="K129" s="313"/>
    </row>
    <row r="130" spans="2:11" s="1" customFormat="1" ht="15" customHeight="1">
      <c r="B130" s="310"/>
      <c r="C130" s="291" t="s">
        <v>830</v>
      </c>
      <c r="D130" s="291"/>
      <c r="E130" s="291"/>
      <c r="F130" s="292" t="s">
        <v>823</v>
      </c>
      <c r="G130" s="291"/>
      <c r="H130" s="291" t="s">
        <v>831</v>
      </c>
      <c r="I130" s="291" t="s">
        <v>819</v>
      </c>
      <c r="J130" s="291">
        <v>15</v>
      </c>
      <c r="K130" s="313"/>
    </row>
    <row r="131" spans="2:11" s="1" customFormat="1" ht="15" customHeight="1">
      <c r="B131" s="310"/>
      <c r="C131" s="291" t="s">
        <v>832</v>
      </c>
      <c r="D131" s="291"/>
      <c r="E131" s="291"/>
      <c r="F131" s="292" t="s">
        <v>823</v>
      </c>
      <c r="G131" s="291"/>
      <c r="H131" s="291" t="s">
        <v>833</v>
      </c>
      <c r="I131" s="291" t="s">
        <v>819</v>
      </c>
      <c r="J131" s="291">
        <v>20</v>
      </c>
      <c r="K131" s="313"/>
    </row>
    <row r="132" spans="2:11" s="1" customFormat="1" ht="15" customHeight="1">
      <c r="B132" s="310"/>
      <c r="C132" s="291" t="s">
        <v>834</v>
      </c>
      <c r="D132" s="291"/>
      <c r="E132" s="291"/>
      <c r="F132" s="292" t="s">
        <v>823</v>
      </c>
      <c r="G132" s="291"/>
      <c r="H132" s="291" t="s">
        <v>835</v>
      </c>
      <c r="I132" s="291" t="s">
        <v>819</v>
      </c>
      <c r="J132" s="291">
        <v>20</v>
      </c>
      <c r="K132" s="313"/>
    </row>
    <row r="133" spans="2:11" s="1" customFormat="1" ht="15" customHeight="1">
      <c r="B133" s="310"/>
      <c r="C133" s="267" t="s">
        <v>822</v>
      </c>
      <c r="D133" s="267"/>
      <c r="E133" s="267"/>
      <c r="F133" s="288" t="s">
        <v>823</v>
      </c>
      <c r="G133" s="267"/>
      <c r="H133" s="267" t="s">
        <v>857</v>
      </c>
      <c r="I133" s="267" t="s">
        <v>819</v>
      </c>
      <c r="J133" s="267">
        <v>50</v>
      </c>
      <c r="K133" s="313"/>
    </row>
    <row r="134" spans="2:11" s="1" customFormat="1" ht="15" customHeight="1">
      <c r="B134" s="310"/>
      <c r="C134" s="267" t="s">
        <v>836</v>
      </c>
      <c r="D134" s="267"/>
      <c r="E134" s="267"/>
      <c r="F134" s="288" t="s">
        <v>823</v>
      </c>
      <c r="G134" s="267"/>
      <c r="H134" s="267" t="s">
        <v>857</v>
      </c>
      <c r="I134" s="267" t="s">
        <v>819</v>
      </c>
      <c r="J134" s="267">
        <v>50</v>
      </c>
      <c r="K134" s="313"/>
    </row>
    <row r="135" spans="2:11" s="1" customFormat="1" ht="15" customHeight="1">
      <c r="B135" s="310"/>
      <c r="C135" s="267" t="s">
        <v>842</v>
      </c>
      <c r="D135" s="267"/>
      <c r="E135" s="267"/>
      <c r="F135" s="288" t="s">
        <v>823</v>
      </c>
      <c r="G135" s="267"/>
      <c r="H135" s="267" t="s">
        <v>857</v>
      </c>
      <c r="I135" s="267" t="s">
        <v>819</v>
      </c>
      <c r="J135" s="267">
        <v>50</v>
      </c>
      <c r="K135" s="313"/>
    </row>
    <row r="136" spans="2:11" s="1" customFormat="1" ht="15" customHeight="1">
      <c r="B136" s="310"/>
      <c r="C136" s="267" t="s">
        <v>844</v>
      </c>
      <c r="D136" s="267"/>
      <c r="E136" s="267"/>
      <c r="F136" s="288" t="s">
        <v>823</v>
      </c>
      <c r="G136" s="267"/>
      <c r="H136" s="267" t="s">
        <v>857</v>
      </c>
      <c r="I136" s="267" t="s">
        <v>819</v>
      </c>
      <c r="J136" s="267">
        <v>50</v>
      </c>
      <c r="K136" s="313"/>
    </row>
    <row r="137" spans="2:11" s="1" customFormat="1" ht="15" customHeight="1">
      <c r="B137" s="310"/>
      <c r="C137" s="267" t="s">
        <v>845</v>
      </c>
      <c r="D137" s="267"/>
      <c r="E137" s="267"/>
      <c r="F137" s="288" t="s">
        <v>823</v>
      </c>
      <c r="G137" s="267"/>
      <c r="H137" s="267" t="s">
        <v>870</v>
      </c>
      <c r="I137" s="267" t="s">
        <v>819</v>
      </c>
      <c r="J137" s="267">
        <v>255</v>
      </c>
      <c r="K137" s="313"/>
    </row>
    <row r="138" spans="2:11" s="1" customFormat="1" ht="15" customHeight="1">
      <c r="B138" s="310"/>
      <c r="C138" s="267" t="s">
        <v>847</v>
      </c>
      <c r="D138" s="267"/>
      <c r="E138" s="267"/>
      <c r="F138" s="288" t="s">
        <v>817</v>
      </c>
      <c r="G138" s="267"/>
      <c r="H138" s="267" t="s">
        <v>871</v>
      </c>
      <c r="I138" s="267" t="s">
        <v>849</v>
      </c>
      <c r="J138" s="267"/>
      <c r="K138" s="313"/>
    </row>
    <row r="139" spans="2:11" s="1" customFormat="1" ht="15" customHeight="1">
      <c r="B139" s="310"/>
      <c r="C139" s="267" t="s">
        <v>850</v>
      </c>
      <c r="D139" s="267"/>
      <c r="E139" s="267"/>
      <c r="F139" s="288" t="s">
        <v>817</v>
      </c>
      <c r="G139" s="267"/>
      <c r="H139" s="267" t="s">
        <v>872</v>
      </c>
      <c r="I139" s="267" t="s">
        <v>852</v>
      </c>
      <c r="J139" s="267"/>
      <c r="K139" s="313"/>
    </row>
    <row r="140" spans="2:11" s="1" customFormat="1" ht="15" customHeight="1">
      <c r="B140" s="310"/>
      <c r="C140" s="267" t="s">
        <v>853</v>
      </c>
      <c r="D140" s="267"/>
      <c r="E140" s="267"/>
      <c r="F140" s="288" t="s">
        <v>817</v>
      </c>
      <c r="G140" s="267"/>
      <c r="H140" s="267" t="s">
        <v>853</v>
      </c>
      <c r="I140" s="267" t="s">
        <v>852</v>
      </c>
      <c r="J140" s="267"/>
      <c r="K140" s="313"/>
    </row>
    <row r="141" spans="2:11" s="1" customFormat="1" ht="15" customHeight="1">
      <c r="B141" s="310"/>
      <c r="C141" s="267" t="s">
        <v>35</v>
      </c>
      <c r="D141" s="267"/>
      <c r="E141" s="267"/>
      <c r="F141" s="288" t="s">
        <v>817</v>
      </c>
      <c r="G141" s="267"/>
      <c r="H141" s="267" t="s">
        <v>873</v>
      </c>
      <c r="I141" s="267" t="s">
        <v>852</v>
      </c>
      <c r="J141" s="267"/>
      <c r="K141" s="313"/>
    </row>
    <row r="142" spans="2:11" s="1" customFormat="1" ht="15" customHeight="1">
      <c r="B142" s="310"/>
      <c r="C142" s="267" t="s">
        <v>874</v>
      </c>
      <c r="D142" s="267"/>
      <c r="E142" s="267"/>
      <c r="F142" s="288" t="s">
        <v>817</v>
      </c>
      <c r="G142" s="267"/>
      <c r="H142" s="267" t="s">
        <v>875</v>
      </c>
      <c r="I142" s="267" t="s">
        <v>852</v>
      </c>
      <c r="J142" s="267"/>
      <c r="K142" s="313"/>
    </row>
    <row r="143" spans="2:11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pans="2:11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pans="2:11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pans="2:11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pans="2:11" s="1" customFormat="1" ht="45" customHeight="1">
      <c r="B147" s="278"/>
      <c r="C147" s="396" t="s">
        <v>876</v>
      </c>
      <c r="D147" s="396"/>
      <c r="E147" s="396"/>
      <c r="F147" s="396"/>
      <c r="G147" s="396"/>
      <c r="H147" s="396"/>
      <c r="I147" s="396"/>
      <c r="J147" s="396"/>
      <c r="K147" s="279"/>
    </row>
    <row r="148" spans="2:11" s="1" customFormat="1" ht="17.25" customHeight="1">
      <c r="B148" s="278"/>
      <c r="C148" s="280" t="s">
        <v>811</v>
      </c>
      <c r="D148" s="280"/>
      <c r="E148" s="280"/>
      <c r="F148" s="280" t="s">
        <v>812</v>
      </c>
      <c r="G148" s="281"/>
      <c r="H148" s="280" t="s">
        <v>51</v>
      </c>
      <c r="I148" s="280" t="s">
        <v>54</v>
      </c>
      <c r="J148" s="280" t="s">
        <v>813</v>
      </c>
      <c r="K148" s="279"/>
    </row>
    <row r="149" spans="2:11" s="1" customFormat="1" ht="17.25" customHeight="1">
      <c r="B149" s="278"/>
      <c r="C149" s="282" t="s">
        <v>814</v>
      </c>
      <c r="D149" s="282"/>
      <c r="E149" s="282"/>
      <c r="F149" s="283" t="s">
        <v>815</v>
      </c>
      <c r="G149" s="284"/>
      <c r="H149" s="282"/>
      <c r="I149" s="282"/>
      <c r="J149" s="282" t="s">
        <v>816</v>
      </c>
      <c r="K149" s="279"/>
    </row>
    <row r="150" spans="2:11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pans="2:11" s="1" customFormat="1" ht="15" customHeight="1">
      <c r="B151" s="290"/>
      <c r="C151" s="317" t="s">
        <v>820</v>
      </c>
      <c r="D151" s="267"/>
      <c r="E151" s="267"/>
      <c r="F151" s="318" t="s">
        <v>817</v>
      </c>
      <c r="G151" s="267"/>
      <c r="H151" s="317" t="s">
        <v>857</v>
      </c>
      <c r="I151" s="317" t="s">
        <v>819</v>
      </c>
      <c r="J151" s="317">
        <v>120</v>
      </c>
      <c r="K151" s="313"/>
    </row>
    <row r="152" spans="2:11" s="1" customFormat="1" ht="15" customHeight="1">
      <c r="B152" s="290"/>
      <c r="C152" s="317" t="s">
        <v>866</v>
      </c>
      <c r="D152" s="267"/>
      <c r="E152" s="267"/>
      <c r="F152" s="318" t="s">
        <v>817</v>
      </c>
      <c r="G152" s="267"/>
      <c r="H152" s="317" t="s">
        <v>877</v>
      </c>
      <c r="I152" s="317" t="s">
        <v>819</v>
      </c>
      <c r="J152" s="317" t="s">
        <v>868</v>
      </c>
      <c r="K152" s="313"/>
    </row>
    <row r="153" spans="2:11" s="1" customFormat="1" ht="15" customHeight="1">
      <c r="B153" s="290"/>
      <c r="C153" s="317" t="s">
        <v>765</v>
      </c>
      <c r="D153" s="267"/>
      <c r="E153" s="267"/>
      <c r="F153" s="318" t="s">
        <v>817</v>
      </c>
      <c r="G153" s="267"/>
      <c r="H153" s="317" t="s">
        <v>878</v>
      </c>
      <c r="I153" s="317" t="s">
        <v>819</v>
      </c>
      <c r="J153" s="317" t="s">
        <v>868</v>
      </c>
      <c r="K153" s="313"/>
    </row>
    <row r="154" spans="2:11" s="1" customFormat="1" ht="15" customHeight="1">
      <c r="B154" s="290"/>
      <c r="C154" s="317" t="s">
        <v>822</v>
      </c>
      <c r="D154" s="267"/>
      <c r="E154" s="267"/>
      <c r="F154" s="318" t="s">
        <v>823</v>
      </c>
      <c r="G154" s="267"/>
      <c r="H154" s="317" t="s">
        <v>857</v>
      </c>
      <c r="I154" s="317" t="s">
        <v>819</v>
      </c>
      <c r="J154" s="317">
        <v>50</v>
      </c>
      <c r="K154" s="313"/>
    </row>
    <row r="155" spans="2:11" s="1" customFormat="1" ht="15" customHeight="1">
      <c r="B155" s="290"/>
      <c r="C155" s="317" t="s">
        <v>825</v>
      </c>
      <c r="D155" s="267"/>
      <c r="E155" s="267"/>
      <c r="F155" s="318" t="s">
        <v>817</v>
      </c>
      <c r="G155" s="267"/>
      <c r="H155" s="317" t="s">
        <v>857</v>
      </c>
      <c r="I155" s="317" t="s">
        <v>827</v>
      </c>
      <c r="J155" s="317"/>
      <c r="K155" s="313"/>
    </row>
    <row r="156" spans="2:11" s="1" customFormat="1" ht="15" customHeight="1">
      <c r="B156" s="290"/>
      <c r="C156" s="317" t="s">
        <v>836</v>
      </c>
      <c r="D156" s="267"/>
      <c r="E156" s="267"/>
      <c r="F156" s="318" t="s">
        <v>823</v>
      </c>
      <c r="G156" s="267"/>
      <c r="H156" s="317" t="s">
        <v>857</v>
      </c>
      <c r="I156" s="317" t="s">
        <v>819</v>
      </c>
      <c r="J156" s="317">
        <v>50</v>
      </c>
      <c r="K156" s="313"/>
    </row>
    <row r="157" spans="2:11" s="1" customFormat="1" ht="15" customHeight="1">
      <c r="B157" s="290"/>
      <c r="C157" s="317" t="s">
        <v>844</v>
      </c>
      <c r="D157" s="267"/>
      <c r="E157" s="267"/>
      <c r="F157" s="318" t="s">
        <v>823</v>
      </c>
      <c r="G157" s="267"/>
      <c r="H157" s="317" t="s">
        <v>857</v>
      </c>
      <c r="I157" s="317" t="s">
        <v>819</v>
      </c>
      <c r="J157" s="317">
        <v>50</v>
      </c>
      <c r="K157" s="313"/>
    </row>
    <row r="158" spans="2:11" s="1" customFormat="1" ht="15" customHeight="1">
      <c r="B158" s="290"/>
      <c r="C158" s="317" t="s">
        <v>842</v>
      </c>
      <c r="D158" s="267"/>
      <c r="E158" s="267"/>
      <c r="F158" s="318" t="s">
        <v>823</v>
      </c>
      <c r="G158" s="267"/>
      <c r="H158" s="317" t="s">
        <v>857</v>
      </c>
      <c r="I158" s="317" t="s">
        <v>819</v>
      </c>
      <c r="J158" s="317">
        <v>50</v>
      </c>
      <c r="K158" s="313"/>
    </row>
    <row r="159" spans="2:11" s="1" customFormat="1" ht="15" customHeight="1">
      <c r="B159" s="290"/>
      <c r="C159" s="317" t="s">
        <v>90</v>
      </c>
      <c r="D159" s="267"/>
      <c r="E159" s="267"/>
      <c r="F159" s="318" t="s">
        <v>817</v>
      </c>
      <c r="G159" s="267"/>
      <c r="H159" s="317" t="s">
        <v>879</v>
      </c>
      <c r="I159" s="317" t="s">
        <v>819</v>
      </c>
      <c r="J159" s="317" t="s">
        <v>880</v>
      </c>
      <c r="K159" s="313"/>
    </row>
    <row r="160" spans="2:11" s="1" customFormat="1" ht="15" customHeight="1">
      <c r="B160" s="290"/>
      <c r="C160" s="317" t="s">
        <v>881</v>
      </c>
      <c r="D160" s="267"/>
      <c r="E160" s="267"/>
      <c r="F160" s="318" t="s">
        <v>817</v>
      </c>
      <c r="G160" s="267"/>
      <c r="H160" s="317" t="s">
        <v>882</v>
      </c>
      <c r="I160" s="317" t="s">
        <v>852</v>
      </c>
      <c r="J160" s="317"/>
      <c r="K160" s="313"/>
    </row>
    <row r="161" spans="2:1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pans="2:11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pans="2:11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pans="2:11" s="1" customFormat="1" ht="7.5" customHeight="1">
      <c r="B164" s="256"/>
      <c r="C164" s="257"/>
      <c r="D164" s="257"/>
      <c r="E164" s="257"/>
      <c r="F164" s="257"/>
      <c r="G164" s="257"/>
      <c r="H164" s="257"/>
      <c r="I164" s="257"/>
      <c r="J164" s="257"/>
      <c r="K164" s="258"/>
    </row>
    <row r="165" spans="2:11" s="1" customFormat="1" ht="45" customHeight="1">
      <c r="B165" s="259"/>
      <c r="C165" s="394" t="s">
        <v>883</v>
      </c>
      <c r="D165" s="394"/>
      <c r="E165" s="394"/>
      <c r="F165" s="394"/>
      <c r="G165" s="394"/>
      <c r="H165" s="394"/>
      <c r="I165" s="394"/>
      <c r="J165" s="394"/>
      <c r="K165" s="260"/>
    </row>
    <row r="166" spans="2:11" s="1" customFormat="1" ht="17.25" customHeight="1">
      <c r="B166" s="259"/>
      <c r="C166" s="280" t="s">
        <v>811</v>
      </c>
      <c r="D166" s="280"/>
      <c r="E166" s="280"/>
      <c r="F166" s="280" t="s">
        <v>812</v>
      </c>
      <c r="G166" s="322"/>
      <c r="H166" s="323" t="s">
        <v>51</v>
      </c>
      <c r="I166" s="323" t="s">
        <v>54</v>
      </c>
      <c r="J166" s="280" t="s">
        <v>813</v>
      </c>
      <c r="K166" s="260"/>
    </row>
    <row r="167" spans="2:11" s="1" customFormat="1" ht="17.25" customHeight="1">
      <c r="B167" s="261"/>
      <c r="C167" s="282" t="s">
        <v>814</v>
      </c>
      <c r="D167" s="282"/>
      <c r="E167" s="282"/>
      <c r="F167" s="283" t="s">
        <v>815</v>
      </c>
      <c r="G167" s="324"/>
      <c r="H167" s="325"/>
      <c r="I167" s="325"/>
      <c r="J167" s="282" t="s">
        <v>816</v>
      </c>
      <c r="K167" s="262"/>
    </row>
    <row r="168" spans="2:11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pans="2:11" s="1" customFormat="1" ht="15" customHeight="1">
      <c r="B169" s="290"/>
      <c r="C169" s="267" t="s">
        <v>820</v>
      </c>
      <c r="D169" s="267"/>
      <c r="E169" s="267"/>
      <c r="F169" s="288" t="s">
        <v>817</v>
      </c>
      <c r="G169" s="267"/>
      <c r="H169" s="267" t="s">
        <v>857</v>
      </c>
      <c r="I169" s="267" t="s">
        <v>819</v>
      </c>
      <c r="J169" s="267">
        <v>120</v>
      </c>
      <c r="K169" s="313"/>
    </row>
    <row r="170" spans="2:11" s="1" customFormat="1" ht="15" customHeight="1">
      <c r="B170" s="290"/>
      <c r="C170" s="267" t="s">
        <v>866</v>
      </c>
      <c r="D170" s="267"/>
      <c r="E170" s="267"/>
      <c r="F170" s="288" t="s">
        <v>817</v>
      </c>
      <c r="G170" s="267"/>
      <c r="H170" s="267" t="s">
        <v>867</v>
      </c>
      <c r="I170" s="267" t="s">
        <v>819</v>
      </c>
      <c r="J170" s="267" t="s">
        <v>868</v>
      </c>
      <c r="K170" s="313"/>
    </row>
    <row r="171" spans="2:11" s="1" customFormat="1" ht="15" customHeight="1">
      <c r="B171" s="290"/>
      <c r="C171" s="267" t="s">
        <v>765</v>
      </c>
      <c r="D171" s="267"/>
      <c r="E171" s="267"/>
      <c r="F171" s="288" t="s">
        <v>817</v>
      </c>
      <c r="G171" s="267"/>
      <c r="H171" s="267" t="s">
        <v>884</v>
      </c>
      <c r="I171" s="267" t="s">
        <v>819</v>
      </c>
      <c r="J171" s="267" t="s">
        <v>868</v>
      </c>
      <c r="K171" s="313"/>
    </row>
    <row r="172" spans="2:11" s="1" customFormat="1" ht="15" customHeight="1">
      <c r="B172" s="290"/>
      <c r="C172" s="267" t="s">
        <v>822</v>
      </c>
      <c r="D172" s="267"/>
      <c r="E172" s="267"/>
      <c r="F172" s="288" t="s">
        <v>823</v>
      </c>
      <c r="G172" s="267"/>
      <c r="H172" s="267" t="s">
        <v>884</v>
      </c>
      <c r="I172" s="267" t="s">
        <v>819</v>
      </c>
      <c r="J172" s="267">
        <v>50</v>
      </c>
      <c r="K172" s="313"/>
    </row>
    <row r="173" spans="2:11" s="1" customFormat="1" ht="15" customHeight="1">
      <c r="B173" s="290"/>
      <c r="C173" s="267" t="s">
        <v>825</v>
      </c>
      <c r="D173" s="267"/>
      <c r="E173" s="267"/>
      <c r="F173" s="288" t="s">
        <v>817</v>
      </c>
      <c r="G173" s="267"/>
      <c r="H173" s="267" t="s">
        <v>884</v>
      </c>
      <c r="I173" s="267" t="s">
        <v>827</v>
      </c>
      <c r="J173" s="267"/>
      <c r="K173" s="313"/>
    </row>
    <row r="174" spans="2:11" s="1" customFormat="1" ht="15" customHeight="1">
      <c r="B174" s="290"/>
      <c r="C174" s="267" t="s">
        <v>836</v>
      </c>
      <c r="D174" s="267"/>
      <c r="E174" s="267"/>
      <c r="F174" s="288" t="s">
        <v>823</v>
      </c>
      <c r="G174" s="267"/>
      <c r="H174" s="267" t="s">
        <v>884</v>
      </c>
      <c r="I174" s="267" t="s">
        <v>819</v>
      </c>
      <c r="J174" s="267">
        <v>50</v>
      </c>
      <c r="K174" s="313"/>
    </row>
    <row r="175" spans="2:11" s="1" customFormat="1" ht="15" customHeight="1">
      <c r="B175" s="290"/>
      <c r="C175" s="267" t="s">
        <v>844</v>
      </c>
      <c r="D175" s="267"/>
      <c r="E175" s="267"/>
      <c r="F175" s="288" t="s">
        <v>823</v>
      </c>
      <c r="G175" s="267"/>
      <c r="H175" s="267" t="s">
        <v>884</v>
      </c>
      <c r="I175" s="267" t="s">
        <v>819</v>
      </c>
      <c r="J175" s="267">
        <v>50</v>
      </c>
      <c r="K175" s="313"/>
    </row>
    <row r="176" spans="2:11" s="1" customFormat="1" ht="15" customHeight="1">
      <c r="B176" s="290"/>
      <c r="C176" s="267" t="s">
        <v>842</v>
      </c>
      <c r="D176" s="267"/>
      <c r="E176" s="267"/>
      <c r="F176" s="288" t="s">
        <v>823</v>
      </c>
      <c r="G176" s="267"/>
      <c r="H176" s="267" t="s">
        <v>884</v>
      </c>
      <c r="I176" s="267" t="s">
        <v>819</v>
      </c>
      <c r="J176" s="267">
        <v>50</v>
      </c>
      <c r="K176" s="313"/>
    </row>
    <row r="177" spans="2:11" s="1" customFormat="1" ht="15" customHeight="1">
      <c r="B177" s="290"/>
      <c r="C177" s="267" t="s">
        <v>114</v>
      </c>
      <c r="D177" s="267"/>
      <c r="E177" s="267"/>
      <c r="F177" s="288" t="s">
        <v>817</v>
      </c>
      <c r="G177" s="267"/>
      <c r="H177" s="267" t="s">
        <v>885</v>
      </c>
      <c r="I177" s="267" t="s">
        <v>886</v>
      </c>
      <c r="J177" s="267"/>
      <c r="K177" s="313"/>
    </row>
    <row r="178" spans="2:11" s="1" customFormat="1" ht="15" customHeight="1">
      <c r="B178" s="290"/>
      <c r="C178" s="267" t="s">
        <v>54</v>
      </c>
      <c r="D178" s="267"/>
      <c r="E178" s="267"/>
      <c r="F178" s="288" t="s">
        <v>817</v>
      </c>
      <c r="G178" s="267"/>
      <c r="H178" s="267" t="s">
        <v>887</v>
      </c>
      <c r="I178" s="267" t="s">
        <v>888</v>
      </c>
      <c r="J178" s="267">
        <v>1</v>
      </c>
      <c r="K178" s="313"/>
    </row>
    <row r="179" spans="2:11" s="1" customFormat="1" ht="15" customHeight="1">
      <c r="B179" s="290"/>
      <c r="C179" s="267" t="s">
        <v>50</v>
      </c>
      <c r="D179" s="267"/>
      <c r="E179" s="267"/>
      <c r="F179" s="288" t="s">
        <v>817</v>
      </c>
      <c r="G179" s="267"/>
      <c r="H179" s="267" t="s">
        <v>889</v>
      </c>
      <c r="I179" s="267" t="s">
        <v>819</v>
      </c>
      <c r="J179" s="267">
        <v>20</v>
      </c>
      <c r="K179" s="313"/>
    </row>
    <row r="180" spans="2:11" s="1" customFormat="1" ht="15" customHeight="1">
      <c r="B180" s="290"/>
      <c r="C180" s="267" t="s">
        <v>51</v>
      </c>
      <c r="D180" s="267"/>
      <c r="E180" s="267"/>
      <c r="F180" s="288" t="s">
        <v>817</v>
      </c>
      <c r="G180" s="267"/>
      <c r="H180" s="267" t="s">
        <v>890</v>
      </c>
      <c r="I180" s="267" t="s">
        <v>819</v>
      </c>
      <c r="J180" s="267">
        <v>255</v>
      </c>
      <c r="K180" s="313"/>
    </row>
    <row r="181" spans="2:11" s="1" customFormat="1" ht="15" customHeight="1">
      <c r="B181" s="290"/>
      <c r="C181" s="267" t="s">
        <v>115</v>
      </c>
      <c r="D181" s="267"/>
      <c r="E181" s="267"/>
      <c r="F181" s="288" t="s">
        <v>817</v>
      </c>
      <c r="G181" s="267"/>
      <c r="H181" s="267" t="s">
        <v>781</v>
      </c>
      <c r="I181" s="267" t="s">
        <v>819</v>
      </c>
      <c r="J181" s="267">
        <v>10</v>
      </c>
      <c r="K181" s="313"/>
    </row>
    <row r="182" spans="2:11" s="1" customFormat="1" ht="15" customHeight="1">
      <c r="B182" s="290"/>
      <c r="C182" s="267" t="s">
        <v>116</v>
      </c>
      <c r="D182" s="267"/>
      <c r="E182" s="267"/>
      <c r="F182" s="288" t="s">
        <v>817</v>
      </c>
      <c r="G182" s="267"/>
      <c r="H182" s="267" t="s">
        <v>891</v>
      </c>
      <c r="I182" s="267" t="s">
        <v>852</v>
      </c>
      <c r="J182" s="267"/>
      <c r="K182" s="313"/>
    </row>
    <row r="183" spans="2:11" s="1" customFormat="1" ht="15" customHeight="1">
      <c r="B183" s="290"/>
      <c r="C183" s="267" t="s">
        <v>892</v>
      </c>
      <c r="D183" s="267"/>
      <c r="E183" s="267"/>
      <c r="F183" s="288" t="s">
        <v>817</v>
      </c>
      <c r="G183" s="267"/>
      <c r="H183" s="267" t="s">
        <v>893</v>
      </c>
      <c r="I183" s="267" t="s">
        <v>852</v>
      </c>
      <c r="J183" s="267"/>
      <c r="K183" s="313"/>
    </row>
    <row r="184" spans="2:11" s="1" customFormat="1" ht="15" customHeight="1">
      <c r="B184" s="290"/>
      <c r="C184" s="267" t="s">
        <v>881</v>
      </c>
      <c r="D184" s="267"/>
      <c r="E184" s="267"/>
      <c r="F184" s="288" t="s">
        <v>817</v>
      </c>
      <c r="G184" s="267"/>
      <c r="H184" s="267" t="s">
        <v>894</v>
      </c>
      <c r="I184" s="267" t="s">
        <v>852</v>
      </c>
      <c r="J184" s="267"/>
      <c r="K184" s="313"/>
    </row>
    <row r="185" spans="2:11" s="1" customFormat="1" ht="15" customHeight="1">
      <c r="B185" s="290"/>
      <c r="C185" s="267" t="s">
        <v>118</v>
      </c>
      <c r="D185" s="267"/>
      <c r="E185" s="267"/>
      <c r="F185" s="288" t="s">
        <v>823</v>
      </c>
      <c r="G185" s="267"/>
      <c r="H185" s="267" t="s">
        <v>895</v>
      </c>
      <c r="I185" s="267" t="s">
        <v>819</v>
      </c>
      <c r="J185" s="267">
        <v>50</v>
      </c>
      <c r="K185" s="313"/>
    </row>
    <row r="186" spans="2:11" s="1" customFormat="1" ht="15" customHeight="1">
      <c r="B186" s="290"/>
      <c r="C186" s="267" t="s">
        <v>896</v>
      </c>
      <c r="D186" s="267"/>
      <c r="E186" s="267"/>
      <c r="F186" s="288" t="s">
        <v>823</v>
      </c>
      <c r="G186" s="267"/>
      <c r="H186" s="267" t="s">
        <v>897</v>
      </c>
      <c r="I186" s="267" t="s">
        <v>898</v>
      </c>
      <c r="J186" s="267"/>
      <c r="K186" s="313"/>
    </row>
    <row r="187" spans="2:11" s="1" customFormat="1" ht="15" customHeight="1">
      <c r="B187" s="290"/>
      <c r="C187" s="267" t="s">
        <v>899</v>
      </c>
      <c r="D187" s="267"/>
      <c r="E187" s="267"/>
      <c r="F187" s="288" t="s">
        <v>823</v>
      </c>
      <c r="G187" s="267"/>
      <c r="H187" s="267" t="s">
        <v>900</v>
      </c>
      <c r="I187" s="267" t="s">
        <v>898</v>
      </c>
      <c r="J187" s="267"/>
      <c r="K187" s="313"/>
    </row>
    <row r="188" spans="2:11" s="1" customFormat="1" ht="15" customHeight="1">
      <c r="B188" s="290"/>
      <c r="C188" s="267" t="s">
        <v>901</v>
      </c>
      <c r="D188" s="267"/>
      <c r="E188" s="267"/>
      <c r="F188" s="288" t="s">
        <v>823</v>
      </c>
      <c r="G188" s="267"/>
      <c r="H188" s="267" t="s">
        <v>902</v>
      </c>
      <c r="I188" s="267" t="s">
        <v>898</v>
      </c>
      <c r="J188" s="267"/>
      <c r="K188" s="313"/>
    </row>
    <row r="189" spans="2:11" s="1" customFormat="1" ht="15" customHeight="1">
      <c r="B189" s="290"/>
      <c r="C189" s="326" t="s">
        <v>903</v>
      </c>
      <c r="D189" s="267"/>
      <c r="E189" s="267"/>
      <c r="F189" s="288" t="s">
        <v>823</v>
      </c>
      <c r="G189" s="267"/>
      <c r="H189" s="267" t="s">
        <v>904</v>
      </c>
      <c r="I189" s="267" t="s">
        <v>905</v>
      </c>
      <c r="J189" s="327" t="s">
        <v>906</v>
      </c>
      <c r="K189" s="313"/>
    </row>
    <row r="190" spans="2:11" s="18" customFormat="1" ht="15" customHeight="1">
      <c r="B190" s="328"/>
      <c r="C190" s="329" t="s">
        <v>907</v>
      </c>
      <c r="D190" s="330"/>
      <c r="E190" s="330"/>
      <c r="F190" s="331" t="s">
        <v>823</v>
      </c>
      <c r="G190" s="330"/>
      <c r="H190" s="330" t="s">
        <v>908</v>
      </c>
      <c r="I190" s="330" t="s">
        <v>905</v>
      </c>
      <c r="J190" s="332" t="s">
        <v>906</v>
      </c>
      <c r="K190" s="333"/>
    </row>
    <row r="191" spans="2:11" s="1" customFormat="1" ht="15" customHeight="1">
      <c r="B191" s="290"/>
      <c r="C191" s="326" t="s">
        <v>39</v>
      </c>
      <c r="D191" s="267"/>
      <c r="E191" s="267"/>
      <c r="F191" s="288" t="s">
        <v>817</v>
      </c>
      <c r="G191" s="267"/>
      <c r="H191" s="264" t="s">
        <v>909</v>
      </c>
      <c r="I191" s="267" t="s">
        <v>910</v>
      </c>
      <c r="J191" s="267"/>
      <c r="K191" s="313"/>
    </row>
    <row r="192" spans="2:11" s="1" customFormat="1" ht="15" customHeight="1">
      <c r="B192" s="290"/>
      <c r="C192" s="326" t="s">
        <v>911</v>
      </c>
      <c r="D192" s="267"/>
      <c r="E192" s="267"/>
      <c r="F192" s="288" t="s">
        <v>817</v>
      </c>
      <c r="G192" s="267"/>
      <c r="H192" s="267" t="s">
        <v>912</v>
      </c>
      <c r="I192" s="267" t="s">
        <v>852</v>
      </c>
      <c r="J192" s="267"/>
      <c r="K192" s="313"/>
    </row>
    <row r="193" spans="2:11" s="1" customFormat="1" ht="15" customHeight="1">
      <c r="B193" s="290"/>
      <c r="C193" s="326" t="s">
        <v>913</v>
      </c>
      <c r="D193" s="267"/>
      <c r="E193" s="267"/>
      <c r="F193" s="288" t="s">
        <v>817</v>
      </c>
      <c r="G193" s="267"/>
      <c r="H193" s="267" t="s">
        <v>914</v>
      </c>
      <c r="I193" s="267" t="s">
        <v>852</v>
      </c>
      <c r="J193" s="267"/>
      <c r="K193" s="313"/>
    </row>
    <row r="194" spans="2:11" s="1" customFormat="1" ht="15" customHeight="1">
      <c r="B194" s="290"/>
      <c r="C194" s="326" t="s">
        <v>915</v>
      </c>
      <c r="D194" s="267"/>
      <c r="E194" s="267"/>
      <c r="F194" s="288" t="s">
        <v>823</v>
      </c>
      <c r="G194" s="267"/>
      <c r="H194" s="267" t="s">
        <v>916</v>
      </c>
      <c r="I194" s="267" t="s">
        <v>852</v>
      </c>
      <c r="J194" s="267"/>
      <c r="K194" s="313"/>
    </row>
    <row r="195" spans="2:11" s="1" customFormat="1" ht="15" customHeight="1">
      <c r="B195" s="319"/>
      <c r="C195" s="334"/>
      <c r="D195" s="299"/>
      <c r="E195" s="299"/>
      <c r="F195" s="299"/>
      <c r="G195" s="299"/>
      <c r="H195" s="299"/>
      <c r="I195" s="299"/>
      <c r="J195" s="299"/>
      <c r="K195" s="320"/>
    </row>
    <row r="196" spans="2:11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pans="2:11" s="1" customFormat="1" ht="18.75" customHeight="1">
      <c r="B197" s="301"/>
      <c r="C197" s="311"/>
      <c r="D197" s="311"/>
      <c r="E197" s="311"/>
      <c r="F197" s="321"/>
      <c r="G197" s="311"/>
      <c r="H197" s="311"/>
      <c r="I197" s="311"/>
      <c r="J197" s="311"/>
      <c r="K197" s="301"/>
    </row>
    <row r="198" spans="2:11" s="1" customFormat="1" ht="18.75" customHeight="1"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</row>
    <row r="199" spans="2:11" s="1" customFormat="1" ht="13.5">
      <c r="B199" s="256"/>
      <c r="C199" s="257"/>
      <c r="D199" s="257"/>
      <c r="E199" s="257"/>
      <c r="F199" s="257"/>
      <c r="G199" s="257"/>
      <c r="H199" s="257"/>
      <c r="I199" s="257"/>
      <c r="J199" s="257"/>
      <c r="K199" s="258"/>
    </row>
    <row r="200" spans="2:11" s="1" customFormat="1" ht="21">
      <c r="B200" s="259"/>
      <c r="C200" s="394" t="s">
        <v>917</v>
      </c>
      <c r="D200" s="394"/>
      <c r="E200" s="394"/>
      <c r="F200" s="394"/>
      <c r="G200" s="394"/>
      <c r="H200" s="394"/>
      <c r="I200" s="394"/>
      <c r="J200" s="394"/>
      <c r="K200" s="260"/>
    </row>
    <row r="201" spans="2:11" s="1" customFormat="1" ht="25.5" customHeight="1">
      <c r="B201" s="259"/>
      <c r="C201" s="335" t="s">
        <v>918</v>
      </c>
      <c r="D201" s="335"/>
      <c r="E201" s="335"/>
      <c r="F201" s="335" t="s">
        <v>919</v>
      </c>
      <c r="G201" s="336"/>
      <c r="H201" s="397" t="s">
        <v>920</v>
      </c>
      <c r="I201" s="397"/>
      <c r="J201" s="397"/>
      <c r="K201" s="260"/>
    </row>
    <row r="202" spans="2:11" s="1" customFormat="1" ht="5.25" customHeight="1">
      <c r="B202" s="290"/>
      <c r="C202" s="285"/>
      <c r="D202" s="285"/>
      <c r="E202" s="285"/>
      <c r="F202" s="285"/>
      <c r="G202" s="311"/>
      <c r="H202" s="285"/>
      <c r="I202" s="285"/>
      <c r="J202" s="285"/>
      <c r="K202" s="313"/>
    </row>
    <row r="203" spans="2:11" s="1" customFormat="1" ht="15" customHeight="1">
      <c r="B203" s="290"/>
      <c r="C203" s="267" t="s">
        <v>910</v>
      </c>
      <c r="D203" s="267"/>
      <c r="E203" s="267"/>
      <c r="F203" s="288" t="s">
        <v>40</v>
      </c>
      <c r="G203" s="267"/>
      <c r="H203" s="398" t="s">
        <v>921</v>
      </c>
      <c r="I203" s="398"/>
      <c r="J203" s="398"/>
      <c r="K203" s="313"/>
    </row>
    <row r="204" spans="2:11" s="1" customFormat="1" ht="15" customHeight="1">
      <c r="B204" s="290"/>
      <c r="C204" s="267"/>
      <c r="D204" s="267"/>
      <c r="E204" s="267"/>
      <c r="F204" s="288" t="s">
        <v>41</v>
      </c>
      <c r="G204" s="267"/>
      <c r="H204" s="398" t="s">
        <v>922</v>
      </c>
      <c r="I204" s="398"/>
      <c r="J204" s="398"/>
      <c r="K204" s="313"/>
    </row>
    <row r="205" spans="2:11" s="1" customFormat="1" ht="15" customHeight="1">
      <c r="B205" s="290"/>
      <c r="C205" s="267"/>
      <c r="D205" s="267"/>
      <c r="E205" s="267"/>
      <c r="F205" s="288" t="s">
        <v>44</v>
      </c>
      <c r="G205" s="267"/>
      <c r="H205" s="398" t="s">
        <v>923</v>
      </c>
      <c r="I205" s="398"/>
      <c r="J205" s="398"/>
      <c r="K205" s="313"/>
    </row>
    <row r="206" spans="2:11" s="1" customFormat="1" ht="15" customHeight="1">
      <c r="B206" s="290"/>
      <c r="C206" s="267"/>
      <c r="D206" s="267"/>
      <c r="E206" s="267"/>
      <c r="F206" s="288" t="s">
        <v>42</v>
      </c>
      <c r="G206" s="267"/>
      <c r="H206" s="398" t="s">
        <v>924</v>
      </c>
      <c r="I206" s="398"/>
      <c r="J206" s="398"/>
      <c r="K206" s="313"/>
    </row>
    <row r="207" spans="2:11" s="1" customFormat="1" ht="15" customHeight="1">
      <c r="B207" s="290"/>
      <c r="C207" s="267"/>
      <c r="D207" s="267"/>
      <c r="E207" s="267"/>
      <c r="F207" s="288" t="s">
        <v>43</v>
      </c>
      <c r="G207" s="267"/>
      <c r="H207" s="398" t="s">
        <v>925</v>
      </c>
      <c r="I207" s="398"/>
      <c r="J207" s="398"/>
      <c r="K207" s="313"/>
    </row>
    <row r="208" spans="2:11" s="1" customFormat="1" ht="15" customHeight="1">
      <c r="B208" s="290"/>
      <c r="C208" s="267"/>
      <c r="D208" s="267"/>
      <c r="E208" s="267"/>
      <c r="F208" s="288"/>
      <c r="G208" s="267"/>
      <c r="H208" s="267"/>
      <c r="I208" s="267"/>
      <c r="J208" s="267"/>
      <c r="K208" s="313"/>
    </row>
    <row r="209" spans="2:11" s="1" customFormat="1" ht="15" customHeight="1">
      <c r="B209" s="290"/>
      <c r="C209" s="267" t="s">
        <v>864</v>
      </c>
      <c r="D209" s="267"/>
      <c r="E209" s="267"/>
      <c r="F209" s="288" t="s">
        <v>76</v>
      </c>
      <c r="G209" s="267"/>
      <c r="H209" s="398" t="s">
        <v>926</v>
      </c>
      <c r="I209" s="398"/>
      <c r="J209" s="398"/>
      <c r="K209" s="313"/>
    </row>
    <row r="210" spans="2:11" s="1" customFormat="1" ht="15" customHeight="1">
      <c r="B210" s="290"/>
      <c r="C210" s="267"/>
      <c r="D210" s="267"/>
      <c r="E210" s="267"/>
      <c r="F210" s="288" t="s">
        <v>761</v>
      </c>
      <c r="G210" s="267"/>
      <c r="H210" s="398" t="s">
        <v>762</v>
      </c>
      <c r="I210" s="398"/>
      <c r="J210" s="398"/>
      <c r="K210" s="313"/>
    </row>
    <row r="211" spans="2:11" s="1" customFormat="1" ht="15" customHeight="1">
      <c r="B211" s="290"/>
      <c r="C211" s="267"/>
      <c r="D211" s="267"/>
      <c r="E211" s="267"/>
      <c r="F211" s="288" t="s">
        <v>759</v>
      </c>
      <c r="G211" s="267"/>
      <c r="H211" s="398" t="s">
        <v>927</v>
      </c>
      <c r="I211" s="398"/>
      <c r="J211" s="398"/>
      <c r="K211" s="313"/>
    </row>
    <row r="212" spans="2:11" s="1" customFormat="1" ht="15" customHeight="1">
      <c r="B212" s="337"/>
      <c r="C212" s="267"/>
      <c r="D212" s="267"/>
      <c r="E212" s="267"/>
      <c r="F212" s="288" t="s">
        <v>83</v>
      </c>
      <c r="G212" s="326"/>
      <c r="H212" s="399" t="s">
        <v>84</v>
      </c>
      <c r="I212" s="399"/>
      <c r="J212" s="399"/>
      <c r="K212" s="338"/>
    </row>
    <row r="213" spans="2:11" s="1" customFormat="1" ht="15" customHeight="1">
      <c r="B213" s="337"/>
      <c r="C213" s="267"/>
      <c r="D213" s="267"/>
      <c r="E213" s="267"/>
      <c r="F213" s="288" t="s">
        <v>763</v>
      </c>
      <c r="G213" s="326"/>
      <c r="H213" s="399" t="s">
        <v>928</v>
      </c>
      <c r="I213" s="399"/>
      <c r="J213" s="399"/>
      <c r="K213" s="338"/>
    </row>
    <row r="214" spans="2:11" s="1" customFormat="1" ht="15" customHeight="1">
      <c r="B214" s="337"/>
      <c r="C214" s="267"/>
      <c r="D214" s="267"/>
      <c r="E214" s="267"/>
      <c r="F214" s="288"/>
      <c r="G214" s="326"/>
      <c r="H214" s="317"/>
      <c r="I214" s="317"/>
      <c r="J214" s="317"/>
      <c r="K214" s="338"/>
    </row>
    <row r="215" spans="2:11" s="1" customFormat="1" ht="15" customHeight="1">
      <c r="B215" s="337"/>
      <c r="C215" s="267" t="s">
        <v>888</v>
      </c>
      <c r="D215" s="267"/>
      <c r="E215" s="267"/>
      <c r="F215" s="288">
        <v>1</v>
      </c>
      <c r="G215" s="326"/>
      <c r="H215" s="399" t="s">
        <v>929</v>
      </c>
      <c r="I215" s="399"/>
      <c r="J215" s="399"/>
      <c r="K215" s="338"/>
    </row>
    <row r="216" spans="2:11" s="1" customFormat="1" ht="15" customHeight="1">
      <c r="B216" s="337"/>
      <c r="C216" s="267"/>
      <c r="D216" s="267"/>
      <c r="E216" s="267"/>
      <c r="F216" s="288">
        <v>2</v>
      </c>
      <c r="G216" s="326"/>
      <c r="H216" s="399" t="s">
        <v>930</v>
      </c>
      <c r="I216" s="399"/>
      <c r="J216" s="399"/>
      <c r="K216" s="338"/>
    </row>
    <row r="217" spans="2:11" s="1" customFormat="1" ht="15" customHeight="1">
      <c r="B217" s="337"/>
      <c r="C217" s="267"/>
      <c r="D217" s="267"/>
      <c r="E217" s="267"/>
      <c r="F217" s="288">
        <v>3</v>
      </c>
      <c r="G217" s="326"/>
      <c r="H217" s="399" t="s">
        <v>931</v>
      </c>
      <c r="I217" s="399"/>
      <c r="J217" s="399"/>
      <c r="K217" s="338"/>
    </row>
    <row r="218" spans="2:11" s="1" customFormat="1" ht="15" customHeight="1">
      <c r="B218" s="337"/>
      <c r="C218" s="267"/>
      <c r="D218" s="267"/>
      <c r="E218" s="267"/>
      <c r="F218" s="288">
        <v>4</v>
      </c>
      <c r="G218" s="326"/>
      <c r="H218" s="399" t="s">
        <v>932</v>
      </c>
      <c r="I218" s="399"/>
      <c r="J218" s="399"/>
      <c r="K218" s="338"/>
    </row>
    <row r="219" spans="2:11" s="1" customFormat="1" ht="12.75" customHeight="1">
      <c r="B219" s="339"/>
      <c r="C219" s="340"/>
      <c r="D219" s="340"/>
      <c r="E219" s="340"/>
      <c r="F219" s="340"/>
      <c r="G219" s="340"/>
      <c r="H219" s="340"/>
      <c r="I219" s="340"/>
      <c r="J219" s="340"/>
      <c r="K219" s="34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D.1.1 - Architektonicko s...</vt:lpstr>
      <vt:lpstr>D.1.2 - Stavebně konstruk...</vt:lpstr>
      <vt:lpstr>VON - Vedlejší a ostatní ...</vt:lpstr>
      <vt:lpstr>Pokyny pro vyplnění</vt:lpstr>
      <vt:lpstr>'D.1.1 - Architektonicko s...'!Názvy_tisku</vt:lpstr>
      <vt:lpstr>'D.1.2 - Stavebně konstruk...'!Názvy_tisku</vt:lpstr>
      <vt:lpstr>'Rekapitulace stavby'!Názvy_tisku</vt:lpstr>
      <vt:lpstr>'VON - Vedlejší a ostatní ...'!Názvy_tisku</vt:lpstr>
      <vt:lpstr>'D.1.1 - Architektonicko s...'!Oblast_tisku</vt:lpstr>
      <vt:lpstr>'D.1.2 - Stavebně konstruk...'!Oblast_tisku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Divín</dc:creator>
  <cp:lastModifiedBy>PM</cp:lastModifiedBy>
  <cp:lastPrinted>2025-02-16T19:44:11Z</cp:lastPrinted>
  <dcterms:created xsi:type="dcterms:W3CDTF">2025-02-16T17:21:24Z</dcterms:created>
  <dcterms:modified xsi:type="dcterms:W3CDTF">2025-02-16T19:44:21Z</dcterms:modified>
</cp:coreProperties>
</file>