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ka\Desktop\rozpočty\PW_Venkovní třída a zázemí hřiště Havířov\"/>
    </mc:Choice>
  </mc:AlternateContent>
  <xr:revisionPtr revIDLastSave="0" documentId="8_{40C4FDD0-D6DD-4764-BDA4-EF21CC78FC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  <sheet name="01 02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_xlnm.Print_Titles" localSheetId="5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Naklady'!$A$1:$Y$35</definedName>
    <definedName name="_xlnm.Print_Area" localSheetId="4">'01 01 Pol'!$A$1:$Y$147</definedName>
    <definedName name="_xlnm.Print_Area" localSheetId="5">'01 02 Pol'!$A$1:$Y$43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40" i="1"/>
  <c r="F40" i="1"/>
  <c r="G39" i="1"/>
  <c r="F39" i="1"/>
  <c r="G33" i="14"/>
  <c r="G8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6" i="14"/>
  <c r="I16" i="14"/>
  <c r="K16" i="14"/>
  <c r="M16" i="14"/>
  <c r="O16" i="14"/>
  <c r="Q16" i="14"/>
  <c r="V16" i="14"/>
  <c r="G18" i="14"/>
  <c r="I18" i="14"/>
  <c r="K18" i="14"/>
  <c r="M18" i="14"/>
  <c r="O18" i="14"/>
  <c r="Q18" i="14"/>
  <c r="Q8" i="14" s="1"/>
  <c r="V18" i="14"/>
  <c r="G19" i="14"/>
  <c r="I19" i="14"/>
  <c r="K19" i="14"/>
  <c r="M19" i="14"/>
  <c r="O19" i="14"/>
  <c r="Q19" i="14"/>
  <c r="V19" i="14"/>
  <c r="G22" i="14"/>
  <c r="I22" i="14"/>
  <c r="K22" i="14"/>
  <c r="M22" i="14"/>
  <c r="O22" i="14"/>
  <c r="Q22" i="14"/>
  <c r="V22" i="14"/>
  <c r="G23" i="14"/>
  <c r="Q23" i="14"/>
  <c r="G24" i="14"/>
  <c r="M24" i="14" s="1"/>
  <c r="M23" i="14" s="1"/>
  <c r="I24" i="14"/>
  <c r="I23" i="14" s="1"/>
  <c r="K24" i="14"/>
  <c r="K23" i="14" s="1"/>
  <c r="O24" i="14"/>
  <c r="Q24" i="14"/>
  <c r="V24" i="14"/>
  <c r="V23" i="14" s="1"/>
  <c r="G26" i="14"/>
  <c r="M26" i="14" s="1"/>
  <c r="I26" i="14"/>
  <c r="K26" i="14"/>
  <c r="O26" i="14"/>
  <c r="Q26" i="14"/>
  <c r="V26" i="14"/>
  <c r="G27" i="14"/>
  <c r="AF33" i="14" s="1"/>
  <c r="I27" i="14"/>
  <c r="K27" i="14"/>
  <c r="M27" i="14"/>
  <c r="O27" i="14"/>
  <c r="O23" i="14" s="1"/>
  <c r="Q27" i="14"/>
  <c r="V27" i="14"/>
  <c r="G29" i="14"/>
  <c r="M29" i="14"/>
  <c r="O29" i="14"/>
  <c r="G30" i="14"/>
  <c r="I30" i="14"/>
  <c r="I29" i="14" s="1"/>
  <c r="K30" i="14"/>
  <c r="K29" i="14" s="1"/>
  <c r="M30" i="14"/>
  <c r="O30" i="14"/>
  <c r="Q30" i="14"/>
  <c r="Q29" i="14" s="1"/>
  <c r="V30" i="14"/>
  <c r="V29" i="14" s="1"/>
  <c r="AE33" i="14"/>
  <c r="G137" i="13"/>
  <c r="BA135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7" i="13"/>
  <c r="I17" i="13"/>
  <c r="K17" i="13"/>
  <c r="M17" i="13"/>
  <c r="O17" i="13"/>
  <c r="Q17" i="13"/>
  <c r="Q8" i="13" s="1"/>
  <c r="V17" i="13"/>
  <c r="G18" i="13"/>
  <c r="I18" i="13"/>
  <c r="K18" i="13"/>
  <c r="M18" i="13"/>
  <c r="O18" i="13"/>
  <c r="Q18" i="13"/>
  <c r="V18" i="13"/>
  <c r="G22" i="13"/>
  <c r="I22" i="13"/>
  <c r="K22" i="13"/>
  <c r="M22" i="13"/>
  <c r="O22" i="13"/>
  <c r="Q22" i="13"/>
  <c r="V22" i="13"/>
  <c r="G24" i="13"/>
  <c r="G8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6" i="13"/>
  <c r="G35" i="13" s="1"/>
  <c r="I36" i="13"/>
  <c r="I35" i="13" s="1"/>
  <c r="K36" i="13"/>
  <c r="O36" i="13"/>
  <c r="Q36" i="13"/>
  <c r="Q35" i="13" s="1"/>
  <c r="V36" i="13"/>
  <c r="V35" i="13" s="1"/>
  <c r="G37" i="13"/>
  <c r="M37" i="13" s="1"/>
  <c r="I37" i="13"/>
  <c r="K37" i="13"/>
  <c r="K35" i="13" s="1"/>
  <c r="O37" i="13"/>
  <c r="Q37" i="13"/>
  <c r="V37" i="13"/>
  <c r="G40" i="13"/>
  <c r="I40" i="13"/>
  <c r="K40" i="13"/>
  <c r="M40" i="13"/>
  <c r="O40" i="13"/>
  <c r="Q40" i="13"/>
  <c r="V40" i="13"/>
  <c r="G43" i="13"/>
  <c r="I43" i="13"/>
  <c r="K43" i="13"/>
  <c r="M43" i="13"/>
  <c r="O43" i="13"/>
  <c r="O35" i="13" s="1"/>
  <c r="Q43" i="13"/>
  <c r="V43" i="13"/>
  <c r="O44" i="13"/>
  <c r="G45" i="13"/>
  <c r="I45" i="13"/>
  <c r="I44" i="13" s="1"/>
  <c r="K45" i="13"/>
  <c r="K44" i="13" s="1"/>
  <c r="M45" i="13"/>
  <c r="O45" i="13"/>
  <c r="Q45" i="13"/>
  <c r="Q44" i="13" s="1"/>
  <c r="V45" i="13"/>
  <c r="V44" i="13" s="1"/>
  <c r="G46" i="13"/>
  <c r="I46" i="13"/>
  <c r="K46" i="13"/>
  <c r="M46" i="13"/>
  <c r="O46" i="13"/>
  <c r="Q46" i="13"/>
  <c r="V46" i="13"/>
  <c r="G47" i="13"/>
  <c r="G44" i="13" s="1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K52" i="13"/>
  <c r="V52" i="13"/>
  <c r="G53" i="13"/>
  <c r="I53" i="13"/>
  <c r="I52" i="13" s="1"/>
  <c r="K53" i="13"/>
  <c r="M53" i="13"/>
  <c r="M52" i="13" s="1"/>
  <c r="O53" i="13"/>
  <c r="O52" i="13" s="1"/>
  <c r="Q53" i="13"/>
  <c r="Q52" i="13" s="1"/>
  <c r="V53" i="13"/>
  <c r="G55" i="13"/>
  <c r="K55" i="13"/>
  <c r="O55" i="13"/>
  <c r="G56" i="13"/>
  <c r="I56" i="13"/>
  <c r="I55" i="13" s="1"/>
  <c r="K56" i="13"/>
  <c r="M56" i="13"/>
  <c r="M55" i="13" s="1"/>
  <c r="O56" i="13"/>
  <c r="Q56" i="13"/>
  <c r="Q55" i="13" s="1"/>
  <c r="V56" i="13"/>
  <c r="V55" i="13" s="1"/>
  <c r="K57" i="13"/>
  <c r="O57" i="13"/>
  <c r="V57" i="13"/>
  <c r="G58" i="13"/>
  <c r="G57" i="13" s="1"/>
  <c r="I58" i="13"/>
  <c r="I57" i="13" s="1"/>
  <c r="K58" i="13"/>
  <c r="M58" i="13"/>
  <c r="M57" i="13" s="1"/>
  <c r="O58" i="13"/>
  <c r="Q58" i="13"/>
  <c r="Q57" i="13" s="1"/>
  <c r="V58" i="13"/>
  <c r="V59" i="13"/>
  <c r="G60" i="13"/>
  <c r="I60" i="13"/>
  <c r="I59" i="13" s="1"/>
  <c r="K60" i="13"/>
  <c r="K59" i="13" s="1"/>
  <c r="M60" i="13"/>
  <c r="O60" i="13"/>
  <c r="Q60" i="13"/>
  <c r="Q59" i="13" s="1"/>
  <c r="V60" i="13"/>
  <c r="G62" i="13"/>
  <c r="G59" i="13" s="1"/>
  <c r="I62" i="13"/>
  <c r="K62" i="13"/>
  <c r="O62" i="13"/>
  <c r="Q62" i="13"/>
  <c r="V62" i="13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O59" i="13" s="1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G71" i="13" s="1"/>
  <c r="I72" i="13"/>
  <c r="I71" i="13" s="1"/>
  <c r="K72" i="13"/>
  <c r="K71" i="13" s="1"/>
  <c r="O72" i="13"/>
  <c r="O71" i="13" s="1"/>
  <c r="Q72" i="13"/>
  <c r="V72" i="13"/>
  <c r="V71" i="13" s="1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2" i="13"/>
  <c r="M82" i="13" s="1"/>
  <c r="I82" i="13"/>
  <c r="K82" i="13"/>
  <c r="O82" i="13"/>
  <c r="Q82" i="13"/>
  <c r="V82" i="13"/>
  <c r="G88" i="13"/>
  <c r="I88" i="13"/>
  <c r="K88" i="13"/>
  <c r="M88" i="13"/>
  <c r="O88" i="13"/>
  <c r="Q88" i="13"/>
  <c r="V88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Q71" i="13" s="1"/>
  <c r="V97" i="13"/>
  <c r="G98" i="13"/>
  <c r="M98" i="13" s="1"/>
  <c r="I98" i="13"/>
  <c r="K98" i="13"/>
  <c r="O98" i="13"/>
  <c r="Q98" i="13"/>
  <c r="V98" i="13"/>
  <c r="G100" i="13"/>
  <c r="G99" i="13" s="1"/>
  <c r="I100" i="13"/>
  <c r="K100" i="13"/>
  <c r="K99" i="13" s="1"/>
  <c r="O100" i="13"/>
  <c r="O99" i="13" s="1"/>
  <c r="Q100" i="13"/>
  <c r="V100" i="13"/>
  <c r="V99" i="13" s="1"/>
  <c r="G102" i="13"/>
  <c r="I102" i="13"/>
  <c r="I99" i="13" s="1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8" i="13"/>
  <c r="I108" i="13"/>
  <c r="K108" i="13"/>
  <c r="M108" i="13"/>
  <c r="O108" i="13"/>
  <c r="Q108" i="13"/>
  <c r="Q99" i="13" s="1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2" i="13"/>
  <c r="V112" i="13"/>
  <c r="G113" i="13"/>
  <c r="M113" i="13" s="1"/>
  <c r="I113" i="13"/>
  <c r="I112" i="13" s="1"/>
  <c r="K113" i="13"/>
  <c r="K112" i="13" s="1"/>
  <c r="O113" i="13"/>
  <c r="Q113" i="13"/>
  <c r="Q112" i="13" s="1"/>
  <c r="V113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G124" i="13"/>
  <c r="M124" i="13" s="1"/>
  <c r="I124" i="13"/>
  <c r="K124" i="13"/>
  <c r="O124" i="13"/>
  <c r="O112" i="13" s="1"/>
  <c r="Q124" i="13"/>
  <c r="V124" i="13"/>
  <c r="G125" i="13"/>
  <c r="I125" i="13"/>
  <c r="Q125" i="13"/>
  <c r="G126" i="13"/>
  <c r="M126" i="13" s="1"/>
  <c r="M125" i="13" s="1"/>
  <c r="I126" i="13"/>
  <c r="K126" i="13"/>
  <c r="K125" i="13" s="1"/>
  <c r="O126" i="13"/>
  <c r="O125" i="13" s="1"/>
  <c r="Q126" i="13"/>
  <c r="V126" i="13"/>
  <c r="V125" i="13" s="1"/>
  <c r="G134" i="13"/>
  <c r="I134" i="13"/>
  <c r="K134" i="13"/>
  <c r="M134" i="13"/>
  <c r="O134" i="13"/>
  <c r="Q134" i="13"/>
  <c r="V134" i="13"/>
  <c r="AE137" i="13"/>
  <c r="AF137" i="13"/>
  <c r="G25" i="12"/>
  <c r="BA23" i="12"/>
  <c r="BA21" i="12"/>
  <c r="BA19" i="12"/>
  <c r="BA13" i="12"/>
  <c r="BA11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G15" i="12"/>
  <c r="I15" i="12"/>
  <c r="I14" i="12" s="1"/>
  <c r="K15" i="12"/>
  <c r="K14" i="12" s="1"/>
  <c r="M15" i="12"/>
  <c r="O15" i="12"/>
  <c r="O14" i="12" s="1"/>
  <c r="Q15" i="12"/>
  <c r="Q14" i="12" s="1"/>
  <c r="V15" i="12"/>
  <c r="V14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M14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AE25" i="12"/>
  <c r="AF25" i="12"/>
  <c r="I20" i="1"/>
  <c r="I19" i="1"/>
  <c r="I18" i="1"/>
  <c r="I17" i="1"/>
  <c r="I16" i="1"/>
  <c r="I65" i="1"/>
  <c r="J64" i="1" s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J60" i="1" l="1"/>
  <c r="J52" i="1"/>
  <c r="J53" i="1"/>
  <c r="J61" i="1"/>
  <c r="J56" i="1"/>
  <c r="J57" i="1"/>
  <c r="J62" i="1"/>
  <c r="J58" i="1"/>
  <c r="J54" i="1"/>
  <c r="J59" i="1"/>
  <c r="J55" i="1"/>
  <c r="J63" i="1"/>
  <c r="G26" i="1"/>
  <c r="A26" i="1"/>
  <c r="A23" i="1"/>
  <c r="G28" i="1"/>
  <c r="M8" i="14"/>
  <c r="M44" i="13"/>
  <c r="M112" i="13"/>
  <c r="M72" i="13"/>
  <c r="M71" i="13" s="1"/>
  <c r="M36" i="13"/>
  <c r="M35" i="13" s="1"/>
  <c r="M24" i="13"/>
  <c r="M8" i="13" s="1"/>
  <c r="M100" i="13"/>
  <c r="M99" i="13" s="1"/>
  <c r="M62" i="13"/>
  <c r="M59" i="13" s="1"/>
  <c r="I21" i="1"/>
  <c r="J43" i="1"/>
  <c r="J40" i="1"/>
  <c r="J42" i="1"/>
  <c r="J39" i="1"/>
  <c r="J45" i="1" s="1"/>
  <c r="J44" i="1"/>
  <c r="J41" i="1"/>
  <c r="H45" i="1"/>
  <c r="J65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29C7AAAC-3003-4733-905E-F55A58E83C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124AF5-619A-491A-AF0A-FFEC3639B4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DB015578-9AAA-4131-A40A-6B3626EE62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58FFF4-8514-41EB-85E4-1722F83798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515DD687-7663-4BCC-AF32-946FE53DCF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6095E2-BE62-4375-9700-DD1468B1C1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<sst xmlns="http://schemas.openxmlformats.org/spreadsheetml/2006/main" count="1056" uniqueCount="338">
  <si>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</si>
  <si>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</si>
  <si>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</si>
  <si>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</si>
  <si>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</si>
  <si>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</si>
  <si>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</si>
  <si>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</si>
  <si>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</si>
  <si>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</si>
  <si>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</si>
  <si>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</si>
  <si>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</si>
  <si>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</si>
  <si>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</si>
  <si>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</si>
  <si>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</si>
  <si>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</si>
  <si>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</si>
  <si>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</si>
  <si>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</si>
  <si>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</si>
  <si>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</si>
  <si>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</si>
  <si>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</si>
  <si>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</si>
  <si>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</si>
  <si>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</si>
  <si>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</si>
  <si>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</si>
  <si>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</si>
  <si>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</si>
  <si>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</si>
  <si>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</si>
  <si>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</si>
  <si>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</si>
  <si>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</si>
  <si>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</si>
  <si>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</si>
  <si>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</si>
  <si>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</si>
  <si>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</si>
  <si>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</si>
  <si>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PW2024-03</t>
  </si>
  <si>
    <t>Venkovní třída a zázemí hřiště Selská</t>
  </si>
  <si>
    <t>Stavba</t>
  </si>
  <si>
    <t>00</t>
  </si>
  <si>
    <t>Vedlejší a ostatní náklady</t>
  </si>
  <si>
    <t>01</t>
  </si>
  <si>
    <t>02</t>
  </si>
  <si>
    <t>Vsakovací průleh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</si>
  <si>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</si>
  <si>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</si>
  <si>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</si>
  <si>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</si>
  <si>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</si>
  <si>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</si>
  <si>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</si>
  <si>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</si>
  <si>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</si>
  <si>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</si>
  <si>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</si>
  <si>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</si>
  <si>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</si>
  <si>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</si>
  <si>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</si>
  <si>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</si>
  <si>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</si>
  <si>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</si>
  <si>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</si>
  <si>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</si>
  <si>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</si>
  <si>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</si>
  <si>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</si>
  <si>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</si>
  <si>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783</t>
  </si>
  <si>
    <t>Nátěry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</si>
  <si>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</si>
  <si>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</si>
  <si>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</si>
  <si>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</si>
  <si>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</si>
  <si>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</si>
  <si>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</si>
  <si>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</si>
  <si>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</si>
  <si>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</si>
  <si>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</si>
  <si>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</si>
  <si>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</si>
  <si>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</si>
  <si>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</si>
  <si>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</si>
  <si>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</si>
  <si>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</si>
  <si>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</si>
  <si>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</si>
  <si>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</si>
  <si>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</si>
  <si>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</si>
  <si>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</si>
  <si>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</si>
  <si>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</si>
  <si>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</si>
  <si>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</si>
  <si>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</si>
  <si>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</si>
  <si>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</si>
  <si>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</si>
  <si>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</si>
  <si>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</si>
  <si>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</si>
  <si>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</si>
  <si>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</si>
  <si>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</si>
  <si>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</si>
  <si>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</si>
  <si>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</si>
  <si>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</si>
  <si>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</si>
  <si>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</si>
  <si>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</si>
  <si>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</si>
  <si>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005121 R</t>
  </si>
  <si>
    <t>Zařízení staveniště</t>
  </si>
  <si>
    <t>Veškeré náklady spojené s vybudováním, provozem a odstraněním zařízení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</si>
  <si>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</si>
  <si>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</si>
  <si>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</si>
  <si>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</si>
  <si>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</si>
  <si>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</si>
  <si>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</si>
  <si>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</si>
  <si>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</si>
  <si>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</si>
  <si>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</si>
  <si>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</si>
  <si>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</si>
  <si>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</si>
  <si>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121101101R00</t>
  </si>
  <si>
    <t>Sejmutí ornice s přemístěním do 50 m</t>
  </si>
  <si>
    <t>m3</t>
  </si>
  <si>
    <t>Práce</t>
  </si>
  <si>
    <t>POL1_</t>
  </si>
  <si>
    <t>ornice je ponechána pro další využití na pozemku investora : 6,0*9,0*0,2</t>
  </si>
  <si>
    <t>VV</t>
  </si>
  <si>
    <t>122201101R00</t>
  </si>
  <si>
    <t>Odkopávky nezapažené v hor. 3 do 100 m3</t>
  </si>
  <si>
    <t>5,0*8,0*0,14</t>
  </si>
  <si>
    <t>122201109R00</t>
  </si>
  <si>
    <t>Příplatek za lepivost - odkopávky v hor. 3</t>
  </si>
  <si>
    <t>131201111R00</t>
  </si>
  <si>
    <t>Hloubení nezapaž. jam hor.3 do 100 m3, STROJNĚ</t>
  </si>
  <si>
    <t>1,6*1,6*0,67*4</t>
  </si>
  <si>
    <t>1,8*1,8*0,67*2</t>
  </si>
  <si>
    <t>131201119R00</t>
  </si>
  <si>
    <t>Příplatek za lepivost - hloubení nezap.jam v hor.3</t>
  </si>
  <si>
    <t>162701105R00</t>
  </si>
  <si>
    <t>Vodorovné přemístění výkopku z hor.1-4 do 10000 m</t>
  </si>
  <si>
    <t>odkopávky : 5,60</t>
  </si>
  <si>
    <t>jámy pro patky : 11,2024</t>
  </si>
  <si>
    <t>odpočet pro zpětný obsyp patek : -9,38</t>
  </si>
  <si>
    <t>162701109R00</t>
  </si>
  <si>
    <t>Příplatek k vod. přemístění hor.1-4 za další 1 km</t>
  </si>
  <si>
    <t>do 15 km : 7,4224*5</t>
  </si>
  <si>
    <t>167101101R00</t>
  </si>
  <si>
    <t>Nakládání výkopku z hor. 1 ÷ 4 v množství do 100 m3</t>
  </si>
  <si>
    <t>175101201R00</t>
  </si>
  <si>
    <t>Obsyp objektu bez prohození sypaniny</t>
  </si>
  <si>
    <t>obsyp patek : 1,6*1,6*0,67*4-0,6*0,6*0,67*4</t>
  </si>
  <si>
    <t>1,8*1,8*0,67*2-0,8*0,8*0,67*2</t>
  </si>
  <si>
    <t>175101209R00</t>
  </si>
  <si>
    <t>Příplatek za prohození sypaniny pro obsyp objektu</t>
  </si>
  <si>
    <t>180402111R00</t>
  </si>
  <si>
    <t>Založení trávníku parkového výsevem v rovině</t>
  </si>
  <si>
    <t>m2</t>
  </si>
  <si>
    <t>181301103R00</t>
  </si>
  <si>
    <t>Rozprostření ornice, rovina, tl. 15-20 cm,do 500m2</t>
  </si>
  <si>
    <t>10,8/0,2</t>
  </si>
  <si>
    <t>199000002R00</t>
  </si>
  <si>
    <t>Poplatek za skládku horniny 1- 4, č. dle katal. odpadů 17 05 04</t>
  </si>
  <si>
    <t>00572400R</t>
  </si>
  <si>
    <t>Směs travní parková I. běžná zátěž PROFI</t>
  </si>
  <si>
    <t>kg</t>
  </si>
  <si>
    <t>SPCM</t>
  </si>
  <si>
    <t>Specifikace</t>
  </si>
  <si>
    <t>POL3_</t>
  </si>
  <si>
    <t>54,0*0,03</t>
  </si>
  <si>
    <t>215901101RT5</t>
  </si>
  <si>
    <t>Zhutnění podloží z hornin nesoudržných do 92% PS vibrační deskou</t>
  </si>
  <si>
    <t>275313621R00</t>
  </si>
  <si>
    <t>Beton základových patek prostý C 20/25</t>
  </si>
  <si>
    <t>0,6*0,6*0,8*4</t>
  </si>
  <si>
    <t>0,8*0,8*0,8*2</t>
  </si>
  <si>
    <t>275354111R00</t>
  </si>
  <si>
    <t>Bednění stěn základových patek zřízení</t>
  </si>
  <si>
    <t>(0,6+0,6)*2*0,8*4</t>
  </si>
  <si>
    <t>(0,8+0,8)*2*0,8*2</t>
  </si>
  <si>
    <t>275354211R00</t>
  </si>
  <si>
    <t>Bednění základových patek odstranění</t>
  </si>
  <si>
    <t>564861111RT4</t>
  </si>
  <si>
    <t>Podklad ze štěrkodrti po zhutnění tloušťky 20 cm štěrkodrť frakce 0-63 mm</t>
  </si>
  <si>
    <t>596215020R00</t>
  </si>
  <si>
    <t>Kladení zámkové dlažby tl. 6 cm do drtě tl. 3 cm</t>
  </si>
  <si>
    <t>596291111R00</t>
  </si>
  <si>
    <t>Řezání zámkové dlažby tl. 60 mm</t>
  </si>
  <si>
    <t>m</t>
  </si>
  <si>
    <t>(5,0+8,0)*2</t>
  </si>
  <si>
    <t>R564811111RT2</t>
  </si>
  <si>
    <t>Podklad ze štěrkodrti po zhutnění tloušťky 5 cm štěrkodrť frakce 8-16 mm</t>
  </si>
  <si>
    <t>Vlastní</t>
  </si>
  <si>
    <t>59245268R</t>
  </si>
  <si>
    <t>Dlažba  standard 200 x 100 x 60 mm</t>
  </si>
  <si>
    <t>40,0*1,1</t>
  </si>
  <si>
    <t>917832111RT5</t>
  </si>
  <si>
    <t>Osazení stojatého obrubníku betonového, bez boční opěry, do lože z betonu C 12/15 včetně obrubníku ABO 100/10/25</t>
  </si>
  <si>
    <t>941955002R00</t>
  </si>
  <si>
    <t>Lešení lehké pomocné, výška podlahy do 1,9 m</t>
  </si>
  <si>
    <t>998014011R00</t>
  </si>
  <si>
    <t>Přesun hmot, budovy mont. jednopodl. s pláštěm</t>
  </si>
  <si>
    <t>t</t>
  </si>
  <si>
    <t>Přesun hmot</t>
  </si>
  <si>
    <t>POL7_</t>
  </si>
  <si>
    <t>712211111R00</t>
  </si>
  <si>
    <t>Montáž podkladního asfaltového izolačního pásu, přibitím</t>
  </si>
  <si>
    <t>5,6*8,6</t>
  </si>
  <si>
    <t>712221111R00</t>
  </si>
  <si>
    <t>Montáž živičného šindele střech jednoduchých do 45°</t>
  </si>
  <si>
    <t>712229112R00</t>
  </si>
  <si>
    <t>Příplatek za ztížení práce u okapnice, krytina z živičných šindelů</t>
  </si>
  <si>
    <t>8,6</t>
  </si>
  <si>
    <t>62821109R</t>
  </si>
  <si>
    <t>Pás asfaltový, lepenka pískovaná R330 H, natavovací, kotvicí</t>
  </si>
  <si>
    <t>5,6*8,6*1,15</t>
  </si>
  <si>
    <t>62822087R</t>
  </si>
  <si>
    <t xml:space="preserve">Šindel asfaltový Bobrovka STANDARD </t>
  </si>
  <si>
    <t>998712201R00</t>
  </si>
  <si>
    <t>Přesun hmot pro povlakové krytiny, výšky do 6 m</t>
  </si>
  <si>
    <t>762311103R00</t>
  </si>
  <si>
    <t>Montáž kotevních želez, příložek, patek, táhel</t>
  </si>
  <si>
    <t>kus</t>
  </si>
  <si>
    <t>762341230RT2</t>
  </si>
  <si>
    <t>Montáž bednění střech rovných, palubky pero-drážka včetně dodávky palubek tl. 19 mm</t>
  </si>
  <si>
    <t>762712120R00</t>
  </si>
  <si>
    <t>Montáž prostorových vázaných konstrukcí hraněných do 224 cm2</t>
  </si>
  <si>
    <t>1) krokev 80/220 : 5,78*6</t>
  </si>
  <si>
    <t>3) pásek : 1,6*3+0,8*11</t>
  </si>
  <si>
    <t>762712150R00</t>
  </si>
  <si>
    <t>Montáž prostorových vázaných konstrukcí hraněných do 600 cm2</t>
  </si>
  <si>
    <t>2) vaznice 220/220 : 8,58*3</t>
  </si>
  <si>
    <t>4) sloup 220/220 : 2,28*3+3,794*3</t>
  </si>
  <si>
    <t>5) krokev 220/220 : 5,78*3</t>
  </si>
  <si>
    <t>762795000R00</t>
  </si>
  <si>
    <t>Spojovací prostředky pro vázané konstrukce</t>
  </si>
  <si>
    <t>1) krokev 80/220 : 0,08*0,22*5,78*6</t>
  </si>
  <si>
    <t>2) vaznice 220/220 : 0,22*0,22*8,58*3</t>
  </si>
  <si>
    <t>3) pásek 120/120 : 0,12*0,12*1,6*3+0,12*0,12*0,8*11</t>
  </si>
  <si>
    <t>4) sloup 220/220 : 0,22*0,22*2,28*3+0,22*0,22*3,794*3</t>
  </si>
  <si>
    <t>5) krokev 220/220 : 0,22*0,22*5,78*3</t>
  </si>
  <si>
    <t>60515229R</t>
  </si>
  <si>
    <t>Hranol stavební SM do 140 x 140 mm, 1 - 4 m</t>
  </si>
  <si>
    <t>prořez + 10% : 0,80621*0,1</t>
  </si>
  <si>
    <t>60515285.AR</t>
  </si>
  <si>
    <t>Hranol stavební SM nad 200 x 200 mm, 6 - 10 m</t>
  </si>
  <si>
    <t>prořez +10% : 2,96702*0,1</t>
  </si>
  <si>
    <t>R1</t>
  </si>
  <si>
    <t>Kotevní patka</t>
  </si>
  <si>
    <t>998762202R00</t>
  </si>
  <si>
    <t>Přesun hmot pro tesařské konstrukce, výšky do 12 m</t>
  </si>
  <si>
    <t>764816420R00</t>
  </si>
  <si>
    <t>Okapnice z lakovaného Pz plechu, rš 200 mm</t>
  </si>
  <si>
    <t>764819212R00</t>
  </si>
  <si>
    <t>Odpadní trouby kruhové z lak.Pz plechu, D 100 mm</t>
  </si>
  <si>
    <t>včetně kolena, objímky, spojovacího materiálu a zednické výpomoci.</t>
  </si>
  <si>
    <t>2,68*1</t>
  </si>
  <si>
    <t>764815212R00</t>
  </si>
  <si>
    <t>Žlab podokapní půlkruh.z lak.Pz plechu, rš 330 mm</t>
  </si>
  <si>
    <t>včetně háku, čela a spojky.</t>
  </si>
  <si>
    <t>8,60*1</t>
  </si>
  <si>
    <t>764815810R00</t>
  </si>
  <si>
    <t>Kotlík žlabový oválný z lak. Pz plechu, 330/100 mm</t>
  </si>
  <si>
    <t>764814533R00</t>
  </si>
  <si>
    <t>Závětrná lišta z lakovaného Pz plechu, rš 333 mm</t>
  </si>
  <si>
    <t>8,6+5,6*2</t>
  </si>
  <si>
    <t>998764201R00</t>
  </si>
  <si>
    <t>Přesun hmot pro klempířské konstr., výšky do 6 m</t>
  </si>
  <si>
    <t>766412113R00</t>
  </si>
  <si>
    <t>Obložení stěn nad 1 m2 palubkami SM</t>
  </si>
  <si>
    <t>S1 - palubky - západní pohled : 5,0*(2,679+4,18)/2</t>
  </si>
  <si>
    <t>S1 - palubky - jižní pohled : 8,0*1,0</t>
  </si>
  <si>
    <t>S2 - palubky - dřevěná mřížovina : 8,0*2,574</t>
  </si>
  <si>
    <t>R766699211R00</t>
  </si>
  <si>
    <t>Dodávka + Montáž dřevěné lavice vč. povrchové úpravy, vč. spojovacích prostředků</t>
  </si>
  <si>
    <t>611916874R</t>
  </si>
  <si>
    <t>Palubka obkladová SM jakost A/B, tl. 19 mm, šířka 121 mm</t>
  </si>
  <si>
    <t>Mezisoučet</t>
  </si>
  <si>
    <t>prořez + 10% : 45,7395*0,1</t>
  </si>
  <si>
    <t>998766201R00</t>
  </si>
  <si>
    <t>Přesun hmot pro truhlářské konstr., výšky do 6 m</t>
  </si>
  <si>
    <t>783726200R00</t>
  </si>
  <si>
    <t>Nátěr synt. lazurovací tesařských konstr. 2x lak</t>
  </si>
  <si>
    <t>1) krokev 80/220 : (0,08+0,22)*2*5,78*6</t>
  </si>
  <si>
    <t>2) vaznice 220/220 : (0,22+0,22)*2*8,58*3</t>
  </si>
  <si>
    <t>3) pásek 120/120 : (0,12+0,12)*2*1,6*3+(0,12+0,12)*2*0,8*11</t>
  </si>
  <si>
    <t>4) sloup 220/220 : (0,22+0,22)*2*2,28*3+(0,22+0,22)*2*3,794*3</t>
  </si>
  <si>
    <t>5) krokev 220/220 : (0,22+0,22)*2*5,78*3</t>
  </si>
  <si>
    <t>palubky podhledová část střechy : 5,6*8,6</t>
  </si>
  <si>
    <t>palubky stěny - oboustranně : 45,7395*2</t>
  </si>
  <si>
    <t>783782205R00</t>
  </si>
  <si>
    <t>Nátěr tesařských konstrukcí 2x</t>
  </si>
  <si>
    <t>Koncentrovaný vodou ředitelný fungicidní a insekticidní přípravek na dřevo. Včetně montáže, dodávky a demontáže lešení.</t>
  </si>
  <si>
    <t>132201110R00</t>
  </si>
  <si>
    <t>Hloubení rýh š.do 60 cm v hor.3 do 50 m3, STROJNĚ</t>
  </si>
  <si>
    <t>8,0*0,8*0,3</t>
  </si>
  <si>
    <t>132201192R00</t>
  </si>
  <si>
    <t>Přípl.za hloub.rýh š.60cm,ve vodě,hor3,do 100m3,ST</t>
  </si>
  <si>
    <t>výkop rýhy : 1,92</t>
  </si>
  <si>
    <t>odpočet pro zpětný zásyp : -0,72</t>
  </si>
  <si>
    <t>do 15 km : 1,2*5</t>
  </si>
  <si>
    <t>174101101R00</t>
  </si>
  <si>
    <t>Zásyp jam, rýh, šachet se zhutněním</t>
  </si>
  <si>
    <t>včetně strojního přemístění materiálu pro zásyp ze vzdálenosti do 10 m od okraje zásypu</t>
  </si>
  <si>
    <t>zpětný zásyp vykopanou zeminou : 8,0*0,3*0,3</t>
  </si>
  <si>
    <t>212971110R00</t>
  </si>
  <si>
    <t>Opláštění trativodů z geotext., do sklonu 1:2,5</t>
  </si>
  <si>
    <t>0,16*pi*8,0</t>
  </si>
  <si>
    <t>212810010RAD</t>
  </si>
  <si>
    <t>Trativody z PVC drenážních flexibilních trubek lože štěrkopísek a obsyp kamenivo, trubky d 160 mm</t>
  </si>
  <si>
    <t>Součtová</t>
  </si>
  <si>
    <t>Agregovaná položka</t>
  </si>
  <si>
    <t>POL2_</t>
  </si>
  <si>
    <t>69365042R</t>
  </si>
  <si>
    <t>Geotextilie netkaná 300 g/m2</t>
  </si>
  <si>
    <t>0,16*pi*8,0*1,15</t>
  </si>
  <si>
    <t>998276101R00</t>
  </si>
  <si>
    <t>Přesun hmot, trubní vedení plastová, otevř. výkop</t>
  </si>
  <si>
    <t>na vzdálenost 15 m od hrany výkopu nebo od okraje šachty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</si>
</sst>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SUMIF(F52:F64,A16,I52:I64)+SUMIF(F52:F64,"PSU",I52:I64)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SUMIF(F52:F64,A17,I52:I64)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SUMIF(F52:F64,A18,I52:I64)</f>
        <v>0</v>
      </c>
      <c r="J18" s="85"/>
    </row>
    <row r="19" spans="1:10" ht="23.25" customHeight="1" x14ac:dyDescent="0.25">
      <c r="A19" s="194" t="s">
        <v>77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SUMIF(F52:F64,A19,I52:I64)</f>
        <v>0</v>
      </c>
      <c r="J19" s="85"/>
    </row>
    <row r="20" spans="1:10" ht="23.25" customHeight="1" x14ac:dyDescent="0.25">
      <c r="A20" s="194" t="s">
        <v>78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SUMIF(F52:F64,A20,I52:I64)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'00 00 Naklady'!AE25+'01 01 Pol'!AE137+'01 02 Pol'!AE33</f>
        <v>0</v>
      </c>
      <c r="G39" s="147">
        <f>'00 00 Naklady'!AF25+'01 01 Pol'!AF137+'01 02 Pol'!AF33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'00 00 Naklady'!AE25</f>
        <v>0</v>
      </c>
      <c r="G40" s="153">
        <f>'00 00 Naklady'!AF25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46</v>
      </c>
      <c r="C41" s="145" t="s">
        <v>47</v>
      </c>
      <c r="D41" s="145"/>
      <c r="E41" s="145"/>
      <c r="F41" s="156">
        <f>'00 00 Naklady'!AE25</f>
        <v>0</v>
      </c>
      <c r="G41" s="148">
        <f>'00 00 Naklady'!AF25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2</v>
      </c>
      <c r="B42" s="150" t="s">
        <v>48</v>
      </c>
      <c r="C42" s="151" t="s">
        <v>44</v>
      </c>
      <c r="D42" s="151"/>
      <c r="E42" s="151"/>
      <c r="F42" s="152">
        <f>'01 01 Pol'!AE137+'01 02 Pol'!AE33</f>
        <v>0</v>
      </c>
      <c r="G42" s="153">
        <f>'01 01 Pol'!AF137+'01 02 Pol'!AF33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48</v>
      </c>
      <c r="C43" s="145" t="s">
        <v>44</v>
      </c>
      <c r="D43" s="145"/>
      <c r="E43" s="145"/>
      <c r="F43" s="156">
        <f>'01 01 Pol'!AE137</f>
        <v>0</v>
      </c>
      <c r="G43" s="148">
        <f>'01 01 Pol'!AF137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>
        <v>3</v>
      </c>
      <c r="B44" s="155" t="s">
        <v>49</v>
      </c>
      <c r="C44" s="145" t="s">
        <v>50</v>
      </c>
      <c r="D44" s="145"/>
      <c r="E44" s="145"/>
      <c r="F44" s="156">
        <f>'01 02 Pol'!AE33</f>
        <v>0</v>
      </c>
      <c r="G44" s="148">
        <f>'01 02 Pol'!AF33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5">
      <c r="A45" s="134"/>
      <c r="B45" s="157" t="s">
        <v>51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9" spans="1:10" ht="15.6" x14ac:dyDescent="0.3">
      <c r="B49" s="173" t="s">
        <v>53</v>
      </c>
    </row>
    <row r="51" spans="1:10" ht="25.5" customHeight="1" x14ac:dyDescent="0.25">
      <c r="A51" s="175"/>
      <c r="B51" s="178" t="s">
        <v>18</v>
      </c>
      <c r="C51" s="178" t="s">
        <v>6</v>
      </c>
      <c r="D51" s="179"/>
      <c r="E51" s="179"/>
      <c r="F51" s="180" t="s">
        <v>54</v>
      </c>
      <c r="G51" s="180"/>
      <c r="H51" s="180"/>
      <c r="I51" s="180" t="s">
        <v>31</v>
      </c>
      <c r="J51" s="180" t="s">
        <v>0</v>
      </c>
    </row>
    <row r="52" spans="1:10" ht="36.75" customHeight="1" x14ac:dyDescent="0.25">
      <c r="A52" s="176"/>
      <c r="B52" s="181" t="s">
        <v>55</v>
      </c>
      <c r="C52" s="182" t="s">
        <v>56</v>
      </c>
      <c r="D52" s="183"/>
      <c r="E52" s="183"/>
      <c r="F52" s="190" t="s">
        <v>26</v>
      </c>
      <c r="G52" s="191"/>
      <c r="H52" s="191"/>
      <c r="I52" s="191">
        <f>'01 01 Pol'!G8+'01 02 Pol'!G8</f>
        <v>0</v>
      </c>
      <c r="J52" s="187" t="str">
        <f>IF(I65=0,"",I52/I65*100)</f>
        <v/>
      </c>
    </row>
    <row r="53" spans="1:10" ht="36.75" customHeight="1" x14ac:dyDescent="0.25">
      <c r="A53" s="176"/>
      <c r="B53" s="181" t="s">
        <v>57</v>
      </c>
      <c r="C53" s="182" t="s">
        <v>58</v>
      </c>
      <c r="D53" s="183"/>
      <c r="E53" s="183"/>
      <c r="F53" s="190" t="s">
        <v>26</v>
      </c>
      <c r="G53" s="191"/>
      <c r="H53" s="191"/>
      <c r="I53" s="191">
        <f>'01 01 Pol'!G35+'01 02 Pol'!G23</f>
        <v>0</v>
      </c>
      <c r="J53" s="187" t="str">
        <f>IF(I65=0,"",I53/I65*100)</f>
        <v/>
      </c>
    </row>
    <row r="54" spans="1:10" ht="36.75" customHeight="1" x14ac:dyDescent="0.25">
      <c r="A54" s="176"/>
      <c r="B54" s="181" t="s">
        <v>59</v>
      </c>
      <c r="C54" s="182" t="s">
        <v>60</v>
      </c>
      <c r="D54" s="183"/>
      <c r="E54" s="183"/>
      <c r="F54" s="190" t="s">
        <v>26</v>
      </c>
      <c r="G54" s="191"/>
      <c r="H54" s="191"/>
      <c r="I54" s="191">
        <f>'01 01 Pol'!G44</f>
        <v>0</v>
      </c>
      <c r="J54" s="187" t="str">
        <f>IF(I65=0,"",I54/I65*100)</f>
        <v/>
      </c>
    </row>
    <row r="55" spans="1:10" ht="36.75" customHeight="1" x14ac:dyDescent="0.25">
      <c r="A55" s="176"/>
      <c r="B55" s="181" t="s">
        <v>61</v>
      </c>
      <c r="C55" s="182" t="s">
        <v>62</v>
      </c>
      <c r="D55" s="183"/>
      <c r="E55" s="183"/>
      <c r="F55" s="190" t="s">
        <v>26</v>
      </c>
      <c r="G55" s="191"/>
      <c r="H55" s="191"/>
      <c r="I55" s="191">
        <f>'01 01 Pol'!G52</f>
        <v>0</v>
      </c>
      <c r="J55" s="187" t="str">
        <f>IF(I65=0,"",I55/I65*100)</f>
        <v/>
      </c>
    </row>
    <row r="56" spans="1:10" ht="36.75" customHeight="1" x14ac:dyDescent="0.25">
      <c r="A56" s="176"/>
      <c r="B56" s="181" t="s">
        <v>63</v>
      </c>
      <c r="C56" s="182" t="s">
        <v>64</v>
      </c>
      <c r="D56" s="183"/>
      <c r="E56" s="183"/>
      <c r="F56" s="190" t="s">
        <v>26</v>
      </c>
      <c r="G56" s="191"/>
      <c r="H56" s="191"/>
      <c r="I56" s="191">
        <f>'01 01 Pol'!G55</f>
        <v>0</v>
      </c>
      <c r="J56" s="187" t="str">
        <f>IF(I65=0,"",I56/I65*100)</f>
        <v/>
      </c>
    </row>
    <row r="57" spans="1:10" ht="36.75" customHeight="1" x14ac:dyDescent="0.25">
      <c r="A57" s="176"/>
      <c r="B57" s="181" t="s">
        <v>65</v>
      </c>
      <c r="C57" s="182" t="s">
        <v>66</v>
      </c>
      <c r="D57" s="183"/>
      <c r="E57" s="183"/>
      <c r="F57" s="190" t="s">
        <v>26</v>
      </c>
      <c r="G57" s="191"/>
      <c r="H57" s="191"/>
      <c r="I57" s="191">
        <f>'01 01 Pol'!G57+'01 02 Pol'!G29</f>
        <v>0</v>
      </c>
      <c r="J57" s="187" t="str">
        <f>IF(I65=0,"",I57/I65*100)</f>
        <v/>
      </c>
    </row>
    <row r="58" spans="1:10" ht="36.75" customHeight="1" x14ac:dyDescent="0.25">
      <c r="A58" s="176"/>
      <c r="B58" s="181" t="s">
        <v>67</v>
      </c>
      <c r="C58" s="182" t="s">
        <v>68</v>
      </c>
      <c r="D58" s="183"/>
      <c r="E58" s="183"/>
      <c r="F58" s="190" t="s">
        <v>27</v>
      </c>
      <c r="G58" s="191"/>
      <c r="H58" s="191"/>
      <c r="I58" s="191">
        <f>'01 01 Pol'!G59</f>
        <v>0</v>
      </c>
      <c r="J58" s="187" t="str">
        <f>IF(I65=0,"",I58/I65*100)</f>
        <v/>
      </c>
    </row>
    <row r="59" spans="1:10" ht="36.75" customHeight="1" x14ac:dyDescent="0.25">
      <c r="A59" s="176"/>
      <c r="B59" s="181" t="s">
        <v>69</v>
      </c>
      <c r="C59" s="182" t="s">
        <v>70</v>
      </c>
      <c r="D59" s="183"/>
      <c r="E59" s="183"/>
      <c r="F59" s="190" t="s">
        <v>27</v>
      </c>
      <c r="G59" s="191"/>
      <c r="H59" s="191"/>
      <c r="I59" s="191">
        <f>'01 01 Pol'!G71</f>
        <v>0</v>
      </c>
      <c r="J59" s="187" t="str">
        <f>IF(I65=0,"",I59/I65*100)</f>
        <v/>
      </c>
    </row>
    <row r="60" spans="1:10" ht="36.75" customHeight="1" x14ac:dyDescent="0.25">
      <c r="A60" s="176"/>
      <c r="B60" s="181" t="s">
        <v>71</v>
      </c>
      <c r="C60" s="182" t="s">
        <v>72</v>
      </c>
      <c r="D60" s="183"/>
      <c r="E60" s="183"/>
      <c r="F60" s="190" t="s">
        <v>27</v>
      </c>
      <c r="G60" s="191"/>
      <c r="H60" s="191"/>
      <c r="I60" s="191">
        <f>'01 01 Pol'!G99</f>
        <v>0</v>
      </c>
      <c r="J60" s="187" t="str">
        <f>IF(I65=0,"",I60/I65*100)</f>
        <v/>
      </c>
    </row>
    <row r="61" spans="1:10" ht="36.75" customHeight="1" x14ac:dyDescent="0.25">
      <c r="A61" s="176"/>
      <c r="B61" s="181" t="s">
        <v>73</v>
      </c>
      <c r="C61" s="182" t="s">
        <v>74</v>
      </c>
      <c r="D61" s="183"/>
      <c r="E61" s="183"/>
      <c r="F61" s="190" t="s">
        <v>27</v>
      </c>
      <c r="G61" s="191"/>
      <c r="H61" s="191"/>
      <c r="I61" s="191">
        <f>'01 01 Pol'!G112</f>
        <v>0</v>
      </c>
      <c r="J61" s="187" t="str">
        <f>IF(I65=0,"",I61/I65*100)</f>
        <v/>
      </c>
    </row>
    <row r="62" spans="1:10" ht="36.75" customHeight="1" x14ac:dyDescent="0.25">
      <c r="A62" s="176"/>
      <c r="B62" s="181" t="s">
        <v>75</v>
      </c>
      <c r="C62" s="182" t="s">
        <v>76</v>
      </c>
      <c r="D62" s="183"/>
      <c r="E62" s="183"/>
      <c r="F62" s="190" t="s">
        <v>27</v>
      </c>
      <c r="G62" s="191"/>
      <c r="H62" s="191"/>
      <c r="I62" s="191">
        <f>'01 01 Pol'!G125</f>
        <v>0</v>
      </c>
      <c r="J62" s="187" t="str">
        <f>IF(I65=0,"",I62/I65*100)</f>
        <v/>
      </c>
    </row>
    <row r="63" spans="1:10" ht="36.75" customHeight="1" x14ac:dyDescent="0.25">
      <c r="A63" s="176"/>
      <c r="B63" s="181" t="s">
        <v>77</v>
      </c>
      <c r="C63" s="182" t="s">
        <v>29</v>
      </c>
      <c r="D63" s="183"/>
      <c r="E63" s="183"/>
      <c r="F63" s="190" t="s">
        <v>77</v>
      </c>
      <c r="G63" s="191"/>
      <c r="H63" s="191"/>
      <c r="I63" s="191">
        <f>'00 00 Naklady'!G8</f>
        <v>0</v>
      </c>
      <c r="J63" s="187" t="str">
        <f>IF(I65=0,"",I63/I65*100)</f>
        <v/>
      </c>
    </row>
    <row r="64" spans="1:10" ht="36.75" customHeight="1" x14ac:dyDescent="0.25">
      <c r="A64" s="176"/>
      <c r="B64" s="181" t="s">
        <v>78</v>
      </c>
      <c r="C64" s="182" t="s">
        <v>30</v>
      </c>
      <c r="D64" s="183"/>
      <c r="E64" s="183"/>
      <c r="F64" s="190" t="s">
        <v>78</v>
      </c>
      <c r="G64" s="191"/>
      <c r="H64" s="191"/>
      <c r="I64" s="191">
        <f>'00 00 Naklady'!G14</f>
        <v>0</v>
      </c>
      <c r="J64" s="187" t="str">
        <f>IF(I65=0,"",I64/I65*100)</f>
        <v/>
      </c>
    </row>
    <row r="65" spans="1:10" ht="25.5" customHeight="1" x14ac:dyDescent="0.25">
      <c r="A65" s="177"/>
      <c r="B65" s="184" t="s">
        <v>1</v>
      </c>
      <c r="C65" s="185"/>
      <c r="D65" s="186"/>
      <c r="E65" s="186"/>
      <c r="F65" s="192"/>
      <c r="G65" s="193"/>
      <c r="H65" s="193"/>
      <c r="I65" s="193">
        <f>SUM(I52:I64)</f>
        <v>0</v>
      </c>
      <c r="J65" s="188">
        <f>SUM(J52:J64)</f>
        <v>0</v>
      </c>
    </row>
    <row r="66" spans="1:10" x14ac:dyDescent="0.25">
      <c r="F66" s="133"/>
      <c r="G66" s="133"/>
      <c r="H66" s="133"/>
      <c r="I66" s="133"/>
      <c r="J66" s="189"/>
    </row>
    <row r="67" spans="1:10" x14ac:dyDescent="0.25">
      <c r="F67" s="133"/>
      <c r="G67" s="133"/>
      <c r="H67" s="133"/>
      <c r="I67" s="133"/>
      <c r="J67" s="189"/>
    </row>
    <row r="68" spans="1:10" x14ac:dyDescent="0.25">
      <c r="F68" s="133"/>
      <c r="G68" s="133"/>
      <c r="H68" s="133"/>
      <c r="I68" s="133"/>
      <c r="J68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0E79-58F8-4E37-8A8D-87602A57B6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79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80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81</v>
      </c>
      <c r="AG3" t="s">
        <v>82</v>
      </c>
    </row>
    <row r="4" spans="1:60" ht="25.05" customHeight="1" x14ac:dyDescent="0.25">
      <c r="A4" s="200" t="s">
        <v>10</v>
      </c>
      <c r="B4" s="201" t="s">
        <v>46</v>
      </c>
      <c r="C4" s="202" t="s">
        <v>47</v>
      </c>
      <c r="D4" s="203"/>
      <c r="E4" s="203"/>
      <c r="F4" s="203"/>
      <c r="G4" s="204"/>
      <c r="AG4" t="s">
        <v>83</v>
      </c>
    </row>
    <row r="5" spans="1:60" x14ac:dyDescent="0.25">
      <c r="D5" s="10"/>
    </row>
    <row r="6" spans="1:60" ht="39.6" x14ac:dyDescent="0.25">
      <c r="A6" s="206" t="s">
        <v>84</v>
      </c>
      <c r="B6" s="208" t="s">
        <v>85</v>
      </c>
      <c r="C6" s="208" t="s">
        <v>86</v>
      </c>
      <c r="D6" s="207" t="s">
        <v>87</v>
      </c>
      <c r="E6" s="206" t="s">
        <v>88</v>
      </c>
      <c r="F6" s="205" t="s">
        <v>89</v>
      </c>
      <c r="G6" s="206" t="s">
        <v>31</v>
      </c>
      <c r="H6" s="209" t="s">
        <v>32</v>
      </c>
      <c r="I6" s="209" t="s">
        <v>90</v>
      </c>
      <c r="J6" s="209" t="s">
        <v>33</v>
      </c>
      <c r="K6" s="209" t="s">
        <v>91</v>
      </c>
      <c r="L6" s="209" t="s">
        <v>92</v>
      </c>
      <c r="M6" s="209" t="s">
        <v>93</v>
      </c>
      <c r="N6" s="209" t="s">
        <v>94</v>
      </c>
      <c r="O6" s="209" t="s">
        <v>95</v>
      </c>
      <c r="P6" s="209" t="s">
        <v>96</v>
      </c>
      <c r="Q6" s="209" t="s">
        <v>97</v>
      </c>
      <c r="R6" s="209" t="s">
        <v>98</v>
      </c>
      <c r="S6" s="209" t="s">
        <v>99</v>
      </c>
      <c r="T6" s="209" t="s">
        <v>100</v>
      </c>
      <c r="U6" s="209" t="s">
        <v>101</v>
      </c>
      <c r="V6" s="209" t="s">
        <v>102</v>
      </c>
      <c r="W6" s="209" t="s">
        <v>103</v>
      </c>
      <c r="X6" s="209" t="s">
        <v>104</v>
      </c>
      <c r="Y6" s="209" t="s">
        <v>105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4" t="s">
        <v>106</v>
      </c>
      <c r="B8" s="235" t="s">
        <v>77</v>
      </c>
      <c r="C8" s="258" t="s">
        <v>29</v>
      </c>
      <c r="D8" s="236"/>
      <c r="E8" s="237"/>
      <c r="F8" s="238"/>
      <c r="G8" s="238">
        <f>SUMIF(AG9:AG13,"&lt;&gt;NOR",G9:G13)</f>
        <v>0</v>
      </c>
      <c r="H8" s="238"/>
      <c r="I8" s="238">
        <f>SUM(I9:I13)</f>
        <v>0</v>
      </c>
      <c r="J8" s="238"/>
      <c r="K8" s="238">
        <f>SUM(K9:K13)</f>
        <v>0</v>
      </c>
      <c r="L8" s="238"/>
      <c r="M8" s="238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8"/>
      <c r="S8" s="238"/>
      <c r="T8" s="239"/>
      <c r="U8" s="233"/>
      <c r="V8" s="233">
        <f>SUM(V9:V13)</f>
        <v>0</v>
      </c>
      <c r="W8" s="233"/>
      <c r="X8" s="233"/>
      <c r="Y8" s="233"/>
      <c r="AG8" t="s">
        <v>107</v>
      </c>
    </row>
    <row r="9" spans="1:60" outlineLevel="1" x14ac:dyDescent="0.25">
      <c r="A9" s="241">
        <v>1</v>
      </c>
      <c r="B9" s="242" t="s">
        <v>108</v>
      </c>
      <c r="C9" s="259" t="s">
        <v>109</v>
      </c>
      <c r="D9" s="243" t="s">
        <v>110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111</v>
      </c>
      <c r="T9" s="247" t="s">
        <v>112</v>
      </c>
      <c r="U9" s="231">
        <v>0</v>
      </c>
      <c r="V9" s="231">
        <f>ROUND(E9*U9,2)</f>
        <v>0</v>
      </c>
      <c r="W9" s="231"/>
      <c r="X9" s="231" t="s">
        <v>113</v>
      </c>
      <c r="Y9" s="231" t="s">
        <v>114</v>
      </c>
      <c r="Z9" s="210"/>
      <c r="AA9" s="210"/>
      <c r="AB9" s="210"/>
      <c r="AC9" s="210"/>
      <c r="AD9" s="210"/>
      <c r="AE9" s="210"/>
      <c r="AF9" s="210"/>
      <c r="AG9" s="210" t="s">
        <v>115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0" t="s">
        <v>138</v>
      </c>
      <c r="D10" s="248"/>
      <c r="E10" s="248"/>
      <c r="F10" s="248"/>
      <c r="G10" s="248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1" outlineLevel="3" x14ac:dyDescent="0.25">
      <c r="A11" s="227"/>
      <c r="B11" s="228"/>
      <c r="C11" s="261" t="s">
        <v>117</v>
      </c>
      <c r="D11" s="250"/>
      <c r="E11" s="250"/>
      <c r="F11" s="250"/>
      <c r="G11" s="250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116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9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1">
        <v>2</v>
      </c>
      <c r="B12" s="242" t="s">
        <v>118</v>
      </c>
      <c r="C12" s="259" t="s">
        <v>119</v>
      </c>
      <c r="D12" s="243" t="s">
        <v>110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111</v>
      </c>
      <c r="T12" s="247" t="s">
        <v>112</v>
      </c>
      <c r="U12" s="231">
        <v>0</v>
      </c>
      <c r="V12" s="231">
        <f>ROUND(E12*U12,2)</f>
        <v>0</v>
      </c>
      <c r="W12" s="231"/>
      <c r="X12" s="231" t="s">
        <v>113</v>
      </c>
      <c r="Y12" s="231" t="s">
        <v>114</v>
      </c>
      <c r="Z12" s="210"/>
      <c r="AA12" s="210"/>
      <c r="AB12" s="210"/>
      <c r="AC12" s="210"/>
      <c r="AD12" s="210"/>
      <c r="AE12" s="210"/>
      <c r="AF12" s="210"/>
      <c r="AG12" s="210" t="s">
        <v>115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0" t="s">
        <v>120</v>
      </c>
      <c r="D13" s="248"/>
      <c r="E13" s="248"/>
      <c r="F13" s="248"/>
      <c r="G13" s="248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116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9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4" t="s">
        <v>106</v>
      </c>
      <c r="B14" s="235" t="s">
        <v>78</v>
      </c>
      <c r="C14" s="258" t="s">
        <v>30</v>
      </c>
      <c r="D14" s="236"/>
      <c r="E14" s="237"/>
      <c r="F14" s="238"/>
      <c r="G14" s="238">
        <f>SUMIF(AG15:AG23,"&lt;&gt;NOR",G15:G23)</f>
        <v>0</v>
      </c>
      <c r="H14" s="238"/>
      <c r="I14" s="238">
        <f>SUM(I15:I23)</f>
        <v>0</v>
      </c>
      <c r="J14" s="238"/>
      <c r="K14" s="238">
        <f>SUM(K15:K23)</f>
        <v>0</v>
      </c>
      <c r="L14" s="238"/>
      <c r="M14" s="238">
        <f>SUM(M15:M23)</f>
        <v>0</v>
      </c>
      <c r="N14" s="237"/>
      <c r="O14" s="237">
        <f>SUM(O15:O23)</f>
        <v>0</v>
      </c>
      <c r="P14" s="237"/>
      <c r="Q14" s="237">
        <f>SUM(Q15:Q23)</f>
        <v>0</v>
      </c>
      <c r="R14" s="238"/>
      <c r="S14" s="238"/>
      <c r="T14" s="239"/>
      <c r="U14" s="233"/>
      <c r="V14" s="233">
        <f>SUM(V15:V23)</f>
        <v>0</v>
      </c>
      <c r="W14" s="233"/>
      <c r="X14" s="233"/>
      <c r="Y14" s="233"/>
      <c r="AG14" t="s">
        <v>107</v>
      </c>
    </row>
    <row r="15" spans="1:60" outlineLevel="1" x14ac:dyDescent="0.25">
      <c r="A15" s="251">
        <v>3</v>
      </c>
      <c r="B15" s="252" t="s">
        <v>121</v>
      </c>
      <c r="C15" s="262" t="s">
        <v>122</v>
      </c>
      <c r="D15" s="253" t="s">
        <v>110</v>
      </c>
      <c r="E15" s="254">
        <v>1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/>
      <c r="S15" s="256" t="s">
        <v>111</v>
      </c>
      <c r="T15" s="257" t="s">
        <v>112</v>
      </c>
      <c r="U15" s="231">
        <v>0</v>
      </c>
      <c r="V15" s="231">
        <f>ROUND(E15*U15,2)</f>
        <v>0</v>
      </c>
      <c r="W15" s="231"/>
      <c r="X15" s="231" t="s">
        <v>113</v>
      </c>
      <c r="Y15" s="231" t="s">
        <v>114</v>
      </c>
      <c r="Z15" s="210"/>
      <c r="AA15" s="210"/>
      <c r="AB15" s="210"/>
      <c r="AC15" s="210"/>
      <c r="AD15" s="210"/>
      <c r="AE15" s="210"/>
      <c r="AF15" s="210"/>
      <c r="AG15" s="210" t="s">
        <v>115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1">
        <v>4</v>
      </c>
      <c r="B16" s="242" t="s">
        <v>123</v>
      </c>
      <c r="C16" s="259" t="s">
        <v>124</v>
      </c>
      <c r="D16" s="243" t="s">
        <v>110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111</v>
      </c>
      <c r="T16" s="247" t="s">
        <v>112</v>
      </c>
      <c r="U16" s="231">
        <v>0</v>
      </c>
      <c r="V16" s="231">
        <f>ROUND(E16*U16,2)</f>
        <v>0</v>
      </c>
      <c r="W16" s="231"/>
      <c r="X16" s="231" t="s">
        <v>113</v>
      </c>
      <c r="Y16" s="231" t="s">
        <v>114</v>
      </c>
      <c r="Z16" s="210"/>
      <c r="AA16" s="210"/>
      <c r="AB16" s="210"/>
      <c r="AC16" s="210"/>
      <c r="AD16" s="210"/>
      <c r="AE16" s="210"/>
      <c r="AF16" s="210"/>
      <c r="AG16" s="210" t="s">
        <v>115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60" t="s">
        <v>125</v>
      </c>
      <c r="D17" s="248"/>
      <c r="E17" s="248"/>
      <c r="F17" s="248"/>
      <c r="G17" s="248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1">
        <v>5</v>
      </c>
      <c r="B18" s="242" t="s">
        <v>126</v>
      </c>
      <c r="C18" s="259" t="s">
        <v>127</v>
      </c>
      <c r="D18" s="243" t="s">
        <v>110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111</v>
      </c>
      <c r="T18" s="247" t="s">
        <v>112</v>
      </c>
      <c r="U18" s="231">
        <v>0</v>
      </c>
      <c r="V18" s="231">
        <f>ROUND(E18*U18,2)</f>
        <v>0</v>
      </c>
      <c r="W18" s="231"/>
      <c r="X18" s="231" t="s">
        <v>113</v>
      </c>
      <c r="Y18" s="231" t="s">
        <v>114</v>
      </c>
      <c r="Z18" s="210"/>
      <c r="AA18" s="210"/>
      <c r="AB18" s="210"/>
      <c r="AC18" s="210"/>
      <c r="AD18" s="210"/>
      <c r="AE18" s="210"/>
      <c r="AF18" s="210"/>
      <c r="AG18" s="210" t="s">
        <v>115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1.2" outlineLevel="2" x14ac:dyDescent="0.25">
      <c r="A19" s="227"/>
      <c r="B19" s="228"/>
      <c r="C19" s="260" t="s">
        <v>128</v>
      </c>
      <c r="D19" s="248"/>
      <c r="E19" s="248"/>
      <c r="F19" s="248"/>
      <c r="G19" s="248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116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1">
        <v>6</v>
      </c>
      <c r="B20" s="242" t="s">
        <v>129</v>
      </c>
      <c r="C20" s="259" t="s">
        <v>130</v>
      </c>
      <c r="D20" s="243" t="s">
        <v>110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111</v>
      </c>
      <c r="T20" s="247" t="s">
        <v>112</v>
      </c>
      <c r="U20" s="231">
        <v>0</v>
      </c>
      <c r="V20" s="231">
        <f>ROUND(E20*U20,2)</f>
        <v>0</v>
      </c>
      <c r="W20" s="231"/>
      <c r="X20" s="231" t="s">
        <v>113</v>
      </c>
      <c r="Y20" s="231" t="s">
        <v>114</v>
      </c>
      <c r="Z20" s="210"/>
      <c r="AA20" s="210"/>
      <c r="AB20" s="210"/>
      <c r="AC20" s="210"/>
      <c r="AD20" s="210"/>
      <c r="AE20" s="210"/>
      <c r="AF20" s="210"/>
      <c r="AG20" s="210" t="s">
        <v>115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1.2" outlineLevel="2" x14ac:dyDescent="0.25">
      <c r="A21" s="227"/>
      <c r="B21" s="228"/>
      <c r="C21" s="260" t="s">
        <v>131</v>
      </c>
      <c r="D21" s="248"/>
      <c r="E21" s="248"/>
      <c r="F21" s="248"/>
      <c r="G21" s="248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9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1">
        <v>7</v>
      </c>
      <c r="B22" s="242" t="s">
        <v>132</v>
      </c>
      <c r="C22" s="259" t="s">
        <v>133</v>
      </c>
      <c r="D22" s="243" t="s">
        <v>110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111</v>
      </c>
      <c r="T22" s="247" t="s">
        <v>112</v>
      </c>
      <c r="U22" s="231">
        <v>0</v>
      </c>
      <c r="V22" s="231">
        <f>ROUND(E22*U22,2)</f>
        <v>0</v>
      </c>
      <c r="W22" s="231"/>
      <c r="X22" s="231" t="s">
        <v>113</v>
      </c>
      <c r="Y22" s="231" t="s">
        <v>114</v>
      </c>
      <c r="Z22" s="210"/>
      <c r="AA22" s="210"/>
      <c r="AB22" s="210"/>
      <c r="AC22" s="210"/>
      <c r="AD22" s="210"/>
      <c r="AE22" s="210"/>
      <c r="AF22" s="210"/>
      <c r="AG22" s="210" t="s">
        <v>115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2" x14ac:dyDescent="0.25">
      <c r="A23" s="227"/>
      <c r="B23" s="228"/>
      <c r="C23" s="260" t="s">
        <v>134</v>
      </c>
      <c r="D23" s="248"/>
      <c r="E23" s="248"/>
      <c r="F23" s="248"/>
      <c r="G23" s="248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116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9" t="str">
        <f>C23</f>
        <v>Náklady na vyhotovení dokumentace skutečného provedení stavby a její předání objednateli v požadované formě a požadovaném počtu.</v>
      </c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3"/>
      <c r="B24" s="4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92</v>
      </c>
    </row>
    <row r="25" spans="1:60" x14ac:dyDescent="0.25">
      <c r="A25" s="213"/>
      <c r="B25" s="214" t="s">
        <v>31</v>
      </c>
      <c r="C25" s="264"/>
      <c r="D25" s="215"/>
      <c r="E25" s="216"/>
      <c r="F25" s="216"/>
      <c r="G25" s="240">
        <f>G8+G14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135</v>
      </c>
    </row>
    <row r="26" spans="1:60" x14ac:dyDescent="0.25">
      <c r="A26" s="3"/>
      <c r="B26" s="4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3"/>
      <c r="B27" s="4"/>
      <c r="C27" s="26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17" t="s">
        <v>136</v>
      </c>
      <c r="B28" s="217"/>
      <c r="C28" s="26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18"/>
      <c r="B29" s="219"/>
      <c r="C29" s="266"/>
      <c r="D29" s="219"/>
      <c r="E29" s="219"/>
      <c r="F29" s="219"/>
      <c r="G29" s="2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137</v>
      </c>
    </row>
    <row r="30" spans="1:60" x14ac:dyDescent="0.25">
      <c r="A30" s="221"/>
      <c r="B30" s="222"/>
      <c r="C30" s="267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1"/>
      <c r="B31" s="222"/>
      <c r="C31" s="267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21"/>
      <c r="B32" s="222"/>
      <c r="C32" s="267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24"/>
      <c r="B33" s="225"/>
      <c r="C33" s="268"/>
      <c r="D33" s="225"/>
      <c r="E33" s="225"/>
      <c r="F33" s="225"/>
      <c r="G33" s="22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26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C35" s="269"/>
      <c r="D35" s="10"/>
      <c r="AG35" t="s">
        <v>139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3">
    <mergeCell ref="C19:G19"/>
    <mergeCell ref="C21:G21"/>
    <mergeCell ref="C23:G23"/>
    <mergeCell ref="A1:G1"/>
    <mergeCell ref="C2:G2"/>
    <mergeCell ref="C3:G3"/>
    <mergeCell ref="C4:G4"/>
    <mergeCell ref="A28:C28"/>
    <mergeCell ref="A29:G33"/>
    <mergeCell ref="C10:G10"/>
    <mergeCell ref="C11:G11"/>
    <mergeCell ref="C13:G13"/>
    <mergeCell ref="C17:G17"/>
  </mergeCells>
  <pageMargins left="0.59055118110236204" right="0.196850393700787" top="0.78740157499999996" bottom="0.78740157499999996" header="0.3" footer="0.3"/>
  <pageSetup paperSize="8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3E5C-966F-47D5-B15B-CAE1585553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79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80</v>
      </c>
    </row>
    <row r="3" spans="1:60" ht="25.05" customHeight="1" x14ac:dyDescent="0.25">
      <c r="A3" s="196" t="s">
        <v>9</v>
      </c>
      <c r="B3" s="49" t="s">
        <v>48</v>
      </c>
      <c r="C3" s="199" t="s">
        <v>44</v>
      </c>
      <c r="D3" s="197"/>
      <c r="E3" s="197"/>
      <c r="F3" s="197"/>
      <c r="G3" s="198"/>
      <c r="AC3" s="174" t="s">
        <v>80</v>
      </c>
      <c r="AG3" t="s">
        <v>82</v>
      </c>
    </row>
    <row r="4" spans="1:60" ht="25.05" customHeight="1" x14ac:dyDescent="0.25">
      <c r="A4" s="200" t="s">
        <v>10</v>
      </c>
      <c r="B4" s="201" t="s">
        <v>48</v>
      </c>
      <c r="C4" s="202" t="s">
        <v>44</v>
      </c>
      <c r="D4" s="203"/>
      <c r="E4" s="203"/>
      <c r="F4" s="203"/>
      <c r="G4" s="204"/>
      <c r="AG4" t="s">
        <v>83</v>
      </c>
    </row>
    <row r="5" spans="1:60" x14ac:dyDescent="0.25">
      <c r="D5" s="10"/>
    </row>
    <row r="6" spans="1:60" ht="39.6" x14ac:dyDescent="0.25">
      <c r="A6" s="206" t="s">
        <v>84</v>
      </c>
      <c r="B6" s="208" t="s">
        <v>85</v>
      </c>
      <c r="C6" s="208" t="s">
        <v>86</v>
      </c>
      <c r="D6" s="207" t="s">
        <v>87</v>
      </c>
      <c r="E6" s="206" t="s">
        <v>88</v>
      </c>
      <c r="F6" s="205" t="s">
        <v>89</v>
      </c>
      <c r="G6" s="206" t="s">
        <v>31</v>
      </c>
      <c r="H6" s="209" t="s">
        <v>32</v>
      </c>
      <c r="I6" s="209" t="s">
        <v>90</v>
      </c>
      <c r="J6" s="209" t="s">
        <v>33</v>
      </c>
      <c r="K6" s="209" t="s">
        <v>91</v>
      </c>
      <c r="L6" s="209" t="s">
        <v>92</v>
      </c>
      <c r="M6" s="209" t="s">
        <v>93</v>
      </c>
      <c r="N6" s="209" t="s">
        <v>94</v>
      </c>
      <c r="O6" s="209" t="s">
        <v>95</v>
      </c>
      <c r="P6" s="209" t="s">
        <v>96</v>
      </c>
      <c r="Q6" s="209" t="s">
        <v>97</v>
      </c>
      <c r="R6" s="209" t="s">
        <v>98</v>
      </c>
      <c r="S6" s="209" t="s">
        <v>99</v>
      </c>
      <c r="T6" s="209" t="s">
        <v>100</v>
      </c>
      <c r="U6" s="209" t="s">
        <v>101</v>
      </c>
      <c r="V6" s="209" t="s">
        <v>102</v>
      </c>
      <c r="W6" s="209" t="s">
        <v>103</v>
      </c>
      <c r="X6" s="209" t="s">
        <v>104</v>
      </c>
      <c r="Y6" s="209" t="s">
        <v>105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4" t="s">
        <v>106</v>
      </c>
      <c r="B8" s="235" t="s">
        <v>55</v>
      </c>
      <c r="C8" s="258" t="s">
        <v>56</v>
      </c>
      <c r="D8" s="236"/>
      <c r="E8" s="237"/>
      <c r="F8" s="238"/>
      <c r="G8" s="238">
        <f>SUMIF(AG9:AG34,"&lt;&gt;NOR",G9:G34)</f>
        <v>0</v>
      </c>
      <c r="H8" s="238"/>
      <c r="I8" s="238">
        <f>SUM(I9:I34)</f>
        <v>0</v>
      </c>
      <c r="J8" s="238"/>
      <c r="K8" s="238">
        <f>SUM(K9:K34)</f>
        <v>0</v>
      </c>
      <c r="L8" s="238"/>
      <c r="M8" s="238">
        <f>SUM(M9:M34)</f>
        <v>0</v>
      </c>
      <c r="N8" s="237"/>
      <c r="O8" s="237">
        <f>SUM(O9:O34)</f>
        <v>0</v>
      </c>
      <c r="P8" s="237"/>
      <c r="Q8" s="237">
        <f>SUM(Q9:Q34)</f>
        <v>0</v>
      </c>
      <c r="R8" s="238"/>
      <c r="S8" s="238"/>
      <c r="T8" s="239"/>
      <c r="U8" s="233"/>
      <c r="V8" s="233">
        <f>SUM(V9:V34)</f>
        <v>56.93</v>
      </c>
      <c r="W8" s="233"/>
      <c r="X8" s="233"/>
      <c r="Y8" s="233"/>
      <c r="AG8" t="s">
        <v>107</v>
      </c>
    </row>
    <row r="9" spans="1:60" outlineLevel="1" x14ac:dyDescent="0.25">
      <c r="A9" s="241">
        <v>1</v>
      </c>
      <c r="B9" s="242" t="s">
        <v>140</v>
      </c>
      <c r="C9" s="259" t="s">
        <v>141</v>
      </c>
      <c r="D9" s="243" t="s">
        <v>142</v>
      </c>
      <c r="E9" s="244">
        <v>10.8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111</v>
      </c>
      <c r="T9" s="247" t="s">
        <v>111</v>
      </c>
      <c r="U9" s="231">
        <v>0.1</v>
      </c>
      <c r="V9" s="231">
        <f>ROUND(E9*U9,2)</f>
        <v>1.08</v>
      </c>
      <c r="W9" s="231"/>
      <c r="X9" s="231" t="s">
        <v>143</v>
      </c>
      <c r="Y9" s="231" t="s">
        <v>114</v>
      </c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2" x14ac:dyDescent="0.25">
      <c r="A10" s="227"/>
      <c r="B10" s="228"/>
      <c r="C10" s="275" t="s">
        <v>145</v>
      </c>
      <c r="D10" s="270"/>
      <c r="E10" s="271">
        <v>10.8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1">
        <v>2</v>
      </c>
      <c r="B11" s="242" t="s">
        <v>147</v>
      </c>
      <c r="C11" s="259" t="s">
        <v>148</v>
      </c>
      <c r="D11" s="243" t="s">
        <v>142</v>
      </c>
      <c r="E11" s="244">
        <v>5.6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111</v>
      </c>
      <c r="T11" s="247" t="s">
        <v>111</v>
      </c>
      <c r="U11" s="231">
        <v>0.37</v>
      </c>
      <c r="V11" s="231">
        <f>ROUND(E11*U11,2)</f>
        <v>2.0699999999999998</v>
      </c>
      <c r="W11" s="231"/>
      <c r="X11" s="231" t="s">
        <v>143</v>
      </c>
      <c r="Y11" s="231" t="s">
        <v>114</v>
      </c>
      <c r="Z11" s="210"/>
      <c r="AA11" s="210"/>
      <c r="AB11" s="210"/>
      <c r="AC11" s="210"/>
      <c r="AD11" s="210"/>
      <c r="AE11" s="210"/>
      <c r="AF11" s="210"/>
      <c r="AG11" s="210" t="s">
        <v>144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75" t="s">
        <v>149</v>
      </c>
      <c r="D12" s="270"/>
      <c r="E12" s="271">
        <v>5.6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1">
        <v>3</v>
      </c>
      <c r="B13" s="252" t="s">
        <v>150</v>
      </c>
      <c r="C13" s="262" t="s">
        <v>151</v>
      </c>
      <c r="D13" s="253" t="s">
        <v>142</v>
      </c>
      <c r="E13" s="254">
        <v>5.6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21</v>
      </c>
      <c r="M13" s="256">
        <f>G13*(1+L13/100)</f>
        <v>0</v>
      </c>
      <c r="N13" s="254">
        <v>0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111</v>
      </c>
      <c r="T13" s="257" t="s">
        <v>111</v>
      </c>
      <c r="U13" s="231">
        <v>5.8000000000000003E-2</v>
      </c>
      <c r="V13" s="231">
        <f>ROUND(E13*U13,2)</f>
        <v>0.32</v>
      </c>
      <c r="W13" s="231"/>
      <c r="X13" s="231" t="s">
        <v>143</v>
      </c>
      <c r="Y13" s="231" t="s">
        <v>114</v>
      </c>
      <c r="Z13" s="210"/>
      <c r="AA13" s="210"/>
      <c r="AB13" s="210"/>
      <c r="AC13" s="210"/>
      <c r="AD13" s="210"/>
      <c r="AE13" s="210"/>
      <c r="AF13" s="210"/>
      <c r="AG13" s="210" t="s">
        <v>144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1">
        <v>4</v>
      </c>
      <c r="B14" s="242" t="s">
        <v>152</v>
      </c>
      <c r="C14" s="259" t="s">
        <v>153</v>
      </c>
      <c r="D14" s="243" t="s">
        <v>142</v>
      </c>
      <c r="E14" s="244">
        <v>11.202400000000001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111</v>
      </c>
      <c r="T14" s="247" t="s">
        <v>111</v>
      </c>
      <c r="U14" s="231">
        <v>0.12</v>
      </c>
      <c r="V14" s="231">
        <f>ROUND(E14*U14,2)</f>
        <v>1.34</v>
      </c>
      <c r="W14" s="231"/>
      <c r="X14" s="231" t="s">
        <v>143</v>
      </c>
      <c r="Y14" s="231" t="s">
        <v>114</v>
      </c>
      <c r="Z14" s="210"/>
      <c r="AA14" s="210"/>
      <c r="AB14" s="210"/>
      <c r="AC14" s="210"/>
      <c r="AD14" s="210"/>
      <c r="AE14" s="210"/>
      <c r="AF14" s="210"/>
      <c r="AG14" s="210" t="s">
        <v>144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75" t="s">
        <v>154</v>
      </c>
      <c r="D15" s="270"/>
      <c r="E15" s="271">
        <v>6.8608000000000002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146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75" t="s">
        <v>155</v>
      </c>
      <c r="D16" s="270"/>
      <c r="E16" s="271">
        <v>4.3415999999999997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146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1">
        <v>5</v>
      </c>
      <c r="B17" s="252" t="s">
        <v>156</v>
      </c>
      <c r="C17" s="262" t="s">
        <v>157</v>
      </c>
      <c r="D17" s="253" t="s">
        <v>142</v>
      </c>
      <c r="E17" s="254">
        <v>11.202400000000001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21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111</v>
      </c>
      <c r="T17" s="257" t="s">
        <v>111</v>
      </c>
      <c r="U17" s="231">
        <v>4.3099999999999999E-2</v>
      </c>
      <c r="V17" s="231">
        <f>ROUND(E17*U17,2)</f>
        <v>0.48</v>
      </c>
      <c r="W17" s="231"/>
      <c r="X17" s="231" t="s">
        <v>143</v>
      </c>
      <c r="Y17" s="231" t="s">
        <v>114</v>
      </c>
      <c r="Z17" s="210"/>
      <c r="AA17" s="210"/>
      <c r="AB17" s="210"/>
      <c r="AC17" s="210"/>
      <c r="AD17" s="210"/>
      <c r="AE17" s="210"/>
      <c r="AF17" s="210"/>
      <c r="AG17" s="210" t="s">
        <v>144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1">
        <v>6</v>
      </c>
      <c r="B18" s="242" t="s">
        <v>158</v>
      </c>
      <c r="C18" s="259" t="s">
        <v>159</v>
      </c>
      <c r="D18" s="243" t="s">
        <v>142</v>
      </c>
      <c r="E18" s="244">
        <v>7.4223999999999997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111</v>
      </c>
      <c r="T18" s="247" t="s">
        <v>111</v>
      </c>
      <c r="U18" s="231">
        <v>0.01</v>
      </c>
      <c r="V18" s="231">
        <f>ROUND(E18*U18,2)</f>
        <v>7.0000000000000007E-2</v>
      </c>
      <c r="W18" s="231"/>
      <c r="X18" s="231" t="s">
        <v>143</v>
      </c>
      <c r="Y18" s="231" t="s">
        <v>114</v>
      </c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75" t="s">
        <v>160</v>
      </c>
      <c r="D19" s="270"/>
      <c r="E19" s="271">
        <v>5.6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75" t="s">
        <v>161</v>
      </c>
      <c r="D20" s="270"/>
      <c r="E20" s="271">
        <v>11.202400000000001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146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75" t="s">
        <v>162</v>
      </c>
      <c r="D21" s="270"/>
      <c r="E21" s="271">
        <v>-9.3800000000000008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1">
        <v>7</v>
      </c>
      <c r="B22" s="242" t="s">
        <v>163</v>
      </c>
      <c r="C22" s="259" t="s">
        <v>164</v>
      </c>
      <c r="D22" s="243" t="s">
        <v>142</v>
      </c>
      <c r="E22" s="244">
        <v>37.112000000000002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111</v>
      </c>
      <c r="T22" s="247" t="s">
        <v>111</v>
      </c>
      <c r="U22" s="231">
        <v>0</v>
      </c>
      <c r="V22" s="231">
        <f>ROUND(E22*U22,2)</f>
        <v>0</v>
      </c>
      <c r="W22" s="231"/>
      <c r="X22" s="231" t="s">
        <v>143</v>
      </c>
      <c r="Y22" s="231" t="s">
        <v>114</v>
      </c>
      <c r="Z22" s="210"/>
      <c r="AA22" s="210"/>
      <c r="AB22" s="210"/>
      <c r="AC22" s="210"/>
      <c r="AD22" s="210"/>
      <c r="AE22" s="210"/>
      <c r="AF22" s="210"/>
      <c r="AG22" s="210" t="s">
        <v>144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75" t="s">
        <v>165</v>
      </c>
      <c r="D23" s="270"/>
      <c r="E23" s="271">
        <v>37.112000000000002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146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1">
        <v>8</v>
      </c>
      <c r="B24" s="252" t="s">
        <v>166</v>
      </c>
      <c r="C24" s="262" t="s">
        <v>167</v>
      </c>
      <c r="D24" s="253" t="s">
        <v>142</v>
      </c>
      <c r="E24" s="254">
        <v>7.4223999999999997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21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111</v>
      </c>
      <c r="T24" s="257" t="s">
        <v>111</v>
      </c>
      <c r="U24" s="231">
        <v>0.65200000000000002</v>
      </c>
      <c r="V24" s="231">
        <f>ROUND(E24*U24,2)</f>
        <v>4.84</v>
      </c>
      <c r="W24" s="231"/>
      <c r="X24" s="231" t="s">
        <v>143</v>
      </c>
      <c r="Y24" s="231" t="s">
        <v>114</v>
      </c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1">
        <v>9</v>
      </c>
      <c r="B25" s="242" t="s">
        <v>168</v>
      </c>
      <c r="C25" s="259" t="s">
        <v>169</v>
      </c>
      <c r="D25" s="243" t="s">
        <v>142</v>
      </c>
      <c r="E25" s="244">
        <v>9.3800000000000008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111</v>
      </c>
      <c r="T25" s="247" t="s">
        <v>111</v>
      </c>
      <c r="U25" s="231">
        <v>2.2000000000000002</v>
      </c>
      <c r="V25" s="231">
        <f>ROUND(E25*U25,2)</f>
        <v>20.64</v>
      </c>
      <c r="W25" s="231"/>
      <c r="X25" s="231" t="s">
        <v>143</v>
      </c>
      <c r="Y25" s="231" t="s">
        <v>114</v>
      </c>
      <c r="Z25" s="210"/>
      <c r="AA25" s="210"/>
      <c r="AB25" s="210"/>
      <c r="AC25" s="210"/>
      <c r="AD25" s="210"/>
      <c r="AE25" s="210"/>
      <c r="AF25" s="210"/>
      <c r="AG25" s="210" t="s">
        <v>144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75" t="s">
        <v>170</v>
      </c>
      <c r="D26" s="270"/>
      <c r="E26" s="271">
        <v>5.8959999999999999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146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75" t="s">
        <v>171</v>
      </c>
      <c r="D27" s="270"/>
      <c r="E27" s="271">
        <v>3.484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146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1">
        <v>10</v>
      </c>
      <c r="B28" s="252" t="s">
        <v>172</v>
      </c>
      <c r="C28" s="262" t="s">
        <v>173</v>
      </c>
      <c r="D28" s="253" t="s">
        <v>142</v>
      </c>
      <c r="E28" s="254">
        <v>9.3800000000000008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21</v>
      </c>
      <c r="M28" s="256">
        <f>G28*(1+L28/100)</f>
        <v>0</v>
      </c>
      <c r="N28" s="254">
        <v>0</v>
      </c>
      <c r="O28" s="254">
        <f>ROUND(E28*N28,2)</f>
        <v>0</v>
      </c>
      <c r="P28" s="254">
        <v>0</v>
      </c>
      <c r="Q28" s="254">
        <f>ROUND(E28*P28,2)</f>
        <v>0</v>
      </c>
      <c r="R28" s="256"/>
      <c r="S28" s="256" t="s">
        <v>111</v>
      </c>
      <c r="T28" s="257" t="s">
        <v>111</v>
      </c>
      <c r="U28" s="231">
        <v>0.997</v>
      </c>
      <c r="V28" s="231">
        <f>ROUND(E28*U28,2)</f>
        <v>9.35</v>
      </c>
      <c r="W28" s="231"/>
      <c r="X28" s="231" t="s">
        <v>143</v>
      </c>
      <c r="Y28" s="231" t="s">
        <v>114</v>
      </c>
      <c r="Z28" s="210"/>
      <c r="AA28" s="210"/>
      <c r="AB28" s="210"/>
      <c r="AC28" s="210"/>
      <c r="AD28" s="210"/>
      <c r="AE28" s="210"/>
      <c r="AF28" s="210"/>
      <c r="AG28" s="210" t="s">
        <v>144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1">
        <v>11</v>
      </c>
      <c r="B29" s="252" t="s">
        <v>174</v>
      </c>
      <c r="C29" s="262" t="s">
        <v>175</v>
      </c>
      <c r="D29" s="253" t="s">
        <v>176</v>
      </c>
      <c r="E29" s="254">
        <v>54</v>
      </c>
      <c r="F29" s="255"/>
      <c r="G29" s="256">
        <f>ROUND(E29*F29,2)</f>
        <v>0</v>
      </c>
      <c r="H29" s="255"/>
      <c r="I29" s="256">
        <f>ROUND(E29*H29,2)</f>
        <v>0</v>
      </c>
      <c r="J29" s="255"/>
      <c r="K29" s="256">
        <f>ROUND(E29*J29,2)</f>
        <v>0</v>
      </c>
      <c r="L29" s="256">
        <v>21</v>
      </c>
      <c r="M29" s="256">
        <f>G29*(1+L29/100)</f>
        <v>0</v>
      </c>
      <c r="N29" s="254">
        <v>0</v>
      </c>
      <c r="O29" s="254">
        <f>ROUND(E29*N29,2)</f>
        <v>0</v>
      </c>
      <c r="P29" s="254">
        <v>0</v>
      </c>
      <c r="Q29" s="254">
        <f>ROUND(E29*P29,2)</f>
        <v>0</v>
      </c>
      <c r="R29" s="256"/>
      <c r="S29" s="256" t="s">
        <v>111</v>
      </c>
      <c r="T29" s="257" t="s">
        <v>111</v>
      </c>
      <c r="U29" s="231">
        <v>0.06</v>
      </c>
      <c r="V29" s="231">
        <f>ROUND(E29*U29,2)</f>
        <v>3.24</v>
      </c>
      <c r="W29" s="231"/>
      <c r="X29" s="231" t="s">
        <v>143</v>
      </c>
      <c r="Y29" s="231" t="s">
        <v>114</v>
      </c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1">
        <v>12</v>
      </c>
      <c r="B30" s="242" t="s">
        <v>177</v>
      </c>
      <c r="C30" s="259" t="s">
        <v>178</v>
      </c>
      <c r="D30" s="243" t="s">
        <v>176</v>
      </c>
      <c r="E30" s="244">
        <v>54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111</v>
      </c>
      <c r="T30" s="247" t="s">
        <v>111</v>
      </c>
      <c r="U30" s="231">
        <v>0.25</v>
      </c>
      <c r="V30" s="231">
        <f>ROUND(E30*U30,2)</f>
        <v>13.5</v>
      </c>
      <c r="W30" s="231"/>
      <c r="X30" s="231" t="s">
        <v>143</v>
      </c>
      <c r="Y30" s="231" t="s">
        <v>114</v>
      </c>
      <c r="Z30" s="210"/>
      <c r="AA30" s="210"/>
      <c r="AB30" s="210"/>
      <c r="AC30" s="210"/>
      <c r="AD30" s="210"/>
      <c r="AE30" s="210"/>
      <c r="AF30" s="210"/>
      <c r="AG30" s="210" t="s">
        <v>144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75" t="s">
        <v>179</v>
      </c>
      <c r="D31" s="270"/>
      <c r="E31" s="271">
        <v>54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146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51">
        <v>13</v>
      </c>
      <c r="B32" s="252" t="s">
        <v>180</v>
      </c>
      <c r="C32" s="262" t="s">
        <v>181</v>
      </c>
      <c r="D32" s="253" t="s">
        <v>142</v>
      </c>
      <c r="E32" s="254">
        <v>7.4223999999999997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21</v>
      </c>
      <c r="M32" s="256">
        <f>G32*(1+L32/100)</f>
        <v>0</v>
      </c>
      <c r="N32" s="254">
        <v>0</v>
      </c>
      <c r="O32" s="254">
        <f>ROUND(E32*N32,2)</f>
        <v>0</v>
      </c>
      <c r="P32" s="254">
        <v>0</v>
      </c>
      <c r="Q32" s="254">
        <f>ROUND(E32*P32,2)</f>
        <v>0</v>
      </c>
      <c r="R32" s="256"/>
      <c r="S32" s="256" t="s">
        <v>111</v>
      </c>
      <c r="T32" s="257" t="s">
        <v>111</v>
      </c>
      <c r="U32" s="231">
        <v>0</v>
      </c>
      <c r="V32" s="231">
        <f>ROUND(E32*U32,2)</f>
        <v>0</v>
      </c>
      <c r="W32" s="231"/>
      <c r="X32" s="231" t="s">
        <v>143</v>
      </c>
      <c r="Y32" s="231" t="s">
        <v>114</v>
      </c>
      <c r="Z32" s="210"/>
      <c r="AA32" s="210"/>
      <c r="AB32" s="210"/>
      <c r="AC32" s="210"/>
      <c r="AD32" s="210"/>
      <c r="AE32" s="210"/>
      <c r="AF32" s="210"/>
      <c r="AG32" s="210" t="s">
        <v>144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1">
        <v>14</v>
      </c>
      <c r="B33" s="242" t="s">
        <v>182</v>
      </c>
      <c r="C33" s="259" t="s">
        <v>183</v>
      </c>
      <c r="D33" s="243" t="s">
        <v>184</v>
      </c>
      <c r="E33" s="244">
        <v>1.62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1E-3</v>
      </c>
      <c r="O33" s="244">
        <f>ROUND(E33*N33,2)</f>
        <v>0</v>
      </c>
      <c r="P33" s="244">
        <v>0</v>
      </c>
      <c r="Q33" s="244">
        <f>ROUND(E33*P33,2)</f>
        <v>0</v>
      </c>
      <c r="R33" s="246" t="s">
        <v>185</v>
      </c>
      <c r="S33" s="246" t="s">
        <v>111</v>
      </c>
      <c r="T33" s="247" t="s">
        <v>111</v>
      </c>
      <c r="U33" s="231">
        <v>0</v>
      </c>
      <c r="V33" s="231">
        <f>ROUND(E33*U33,2)</f>
        <v>0</v>
      </c>
      <c r="W33" s="231"/>
      <c r="X33" s="231" t="s">
        <v>186</v>
      </c>
      <c r="Y33" s="231" t="s">
        <v>114</v>
      </c>
      <c r="Z33" s="210"/>
      <c r="AA33" s="210"/>
      <c r="AB33" s="210"/>
      <c r="AC33" s="210"/>
      <c r="AD33" s="210"/>
      <c r="AE33" s="210"/>
      <c r="AF33" s="210"/>
      <c r="AG33" s="210" t="s">
        <v>187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75" t="s">
        <v>188</v>
      </c>
      <c r="D34" s="270"/>
      <c r="E34" s="271">
        <v>1.62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146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4" t="s">
        <v>106</v>
      </c>
      <c r="B35" s="235" t="s">
        <v>57</v>
      </c>
      <c r="C35" s="258" t="s">
        <v>58</v>
      </c>
      <c r="D35" s="236"/>
      <c r="E35" s="237"/>
      <c r="F35" s="238"/>
      <c r="G35" s="238">
        <f>SUMIF(AG36:AG43,"&lt;&gt;NOR",G36:G43)</f>
        <v>0</v>
      </c>
      <c r="H35" s="238"/>
      <c r="I35" s="238">
        <f>SUM(I36:I43)</f>
        <v>0</v>
      </c>
      <c r="J35" s="238"/>
      <c r="K35" s="238">
        <f>SUM(K36:K43)</f>
        <v>0</v>
      </c>
      <c r="L35" s="238"/>
      <c r="M35" s="238">
        <f>SUM(M36:M43)</f>
        <v>0</v>
      </c>
      <c r="N35" s="237"/>
      <c r="O35" s="237">
        <f>SUM(O36:O43)</f>
        <v>5.49</v>
      </c>
      <c r="P35" s="237"/>
      <c r="Q35" s="237">
        <f>SUM(Q36:Q43)</f>
        <v>0</v>
      </c>
      <c r="R35" s="238"/>
      <c r="S35" s="238"/>
      <c r="T35" s="239"/>
      <c r="U35" s="233"/>
      <c r="V35" s="233">
        <f>SUM(V36:V43)</f>
        <v>16.899999999999999</v>
      </c>
      <c r="W35" s="233"/>
      <c r="X35" s="233"/>
      <c r="Y35" s="233"/>
      <c r="AG35" t="s">
        <v>107</v>
      </c>
    </row>
    <row r="36" spans="1:60" ht="20.399999999999999" outlineLevel="1" x14ac:dyDescent="0.25">
      <c r="A36" s="251">
        <v>15</v>
      </c>
      <c r="B36" s="252" t="s">
        <v>189</v>
      </c>
      <c r="C36" s="262" t="s">
        <v>190</v>
      </c>
      <c r="D36" s="253" t="s">
        <v>176</v>
      </c>
      <c r="E36" s="254">
        <v>40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21</v>
      </c>
      <c r="M36" s="256">
        <f>G36*(1+L36/100)</f>
        <v>0</v>
      </c>
      <c r="N36" s="254">
        <v>0</v>
      </c>
      <c r="O36" s="254">
        <f>ROUND(E36*N36,2)</f>
        <v>0</v>
      </c>
      <c r="P36" s="254">
        <v>0</v>
      </c>
      <c r="Q36" s="254">
        <f>ROUND(E36*P36,2)</f>
        <v>0</v>
      </c>
      <c r="R36" s="256"/>
      <c r="S36" s="256" t="s">
        <v>111</v>
      </c>
      <c r="T36" s="257" t="s">
        <v>111</v>
      </c>
      <c r="U36" s="231">
        <v>0.15</v>
      </c>
      <c r="V36" s="231">
        <f>ROUND(E36*U36,2)</f>
        <v>6</v>
      </c>
      <c r="W36" s="231"/>
      <c r="X36" s="231" t="s">
        <v>143</v>
      </c>
      <c r="Y36" s="231" t="s">
        <v>114</v>
      </c>
      <c r="Z36" s="210"/>
      <c r="AA36" s="210"/>
      <c r="AB36" s="210"/>
      <c r="AC36" s="210"/>
      <c r="AD36" s="210"/>
      <c r="AE36" s="210"/>
      <c r="AF36" s="210"/>
      <c r="AG36" s="210" t="s">
        <v>144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1">
        <v>16</v>
      </c>
      <c r="B37" s="242" t="s">
        <v>191</v>
      </c>
      <c r="C37" s="259" t="s">
        <v>192</v>
      </c>
      <c r="D37" s="243" t="s">
        <v>142</v>
      </c>
      <c r="E37" s="244">
        <v>2.1760000000000002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2.5249999999999999</v>
      </c>
      <c r="O37" s="244">
        <f>ROUND(E37*N37,2)</f>
        <v>5.49</v>
      </c>
      <c r="P37" s="244">
        <v>0</v>
      </c>
      <c r="Q37" s="244">
        <f>ROUND(E37*P37,2)</f>
        <v>0</v>
      </c>
      <c r="R37" s="246"/>
      <c r="S37" s="246" t="s">
        <v>111</v>
      </c>
      <c r="T37" s="247" t="s">
        <v>111</v>
      </c>
      <c r="U37" s="231">
        <v>0.48</v>
      </c>
      <c r="V37" s="231">
        <f>ROUND(E37*U37,2)</f>
        <v>1.04</v>
      </c>
      <c r="W37" s="231"/>
      <c r="X37" s="231" t="s">
        <v>143</v>
      </c>
      <c r="Y37" s="231" t="s">
        <v>114</v>
      </c>
      <c r="Z37" s="210"/>
      <c r="AA37" s="210"/>
      <c r="AB37" s="210"/>
      <c r="AC37" s="210"/>
      <c r="AD37" s="210"/>
      <c r="AE37" s="210"/>
      <c r="AF37" s="210"/>
      <c r="AG37" s="210" t="s">
        <v>144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75" t="s">
        <v>193</v>
      </c>
      <c r="D38" s="270"/>
      <c r="E38" s="271">
        <v>1.1519999999999999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146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75" t="s">
        <v>194</v>
      </c>
      <c r="D39" s="270"/>
      <c r="E39" s="271">
        <v>1.024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146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1">
        <v>17</v>
      </c>
      <c r="B40" s="242" t="s">
        <v>195</v>
      </c>
      <c r="C40" s="259" t="s">
        <v>196</v>
      </c>
      <c r="D40" s="243" t="s">
        <v>176</v>
      </c>
      <c r="E40" s="244">
        <v>12.8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1.9000000000000001E-4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111</v>
      </c>
      <c r="T40" s="247" t="s">
        <v>111</v>
      </c>
      <c r="U40" s="231">
        <v>0.45</v>
      </c>
      <c r="V40" s="231">
        <f>ROUND(E40*U40,2)</f>
        <v>5.76</v>
      </c>
      <c r="W40" s="231"/>
      <c r="X40" s="231" t="s">
        <v>143</v>
      </c>
      <c r="Y40" s="231" t="s">
        <v>114</v>
      </c>
      <c r="Z40" s="210"/>
      <c r="AA40" s="210"/>
      <c r="AB40" s="210"/>
      <c r="AC40" s="210"/>
      <c r="AD40" s="210"/>
      <c r="AE40" s="210"/>
      <c r="AF40" s="210"/>
      <c r="AG40" s="210" t="s">
        <v>144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75" t="s">
        <v>197</v>
      </c>
      <c r="D41" s="270"/>
      <c r="E41" s="271">
        <v>7.68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146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75" t="s">
        <v>198</v>
      </c>
      <c r="D42" s="270"/>
      <c r="E42" s="271">
        <v>5.12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146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1">
        <v>18</v>
      </c>
      <c r="B43" s="252" t="s">
        <v>199</v>
      </c>
      <c r="C43" s="262" t="s">
        <v>200</v>
      </c>
      <c r="D43" s="253" t="s">
        <v>176</v>
      </c>
      <c r="E43" s="254">
        <v>12.8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21</v>
      </c>
      <c r="M43" s="256">
        <f>G43*(1+L43/100)</f>
        <v>0</v>
      </c>
      <c r="N43" s="254">
        <v>0</v>
      </c>
      <c r="O43" s="254">
        <f>ROUND(E43*N43,2)</f>
        <v>0</v>
      </c>
      <c r="P43" s="254">
        <v>0</v>
      </c>
      <c r="Q43" s="254">
        <f>ROUND(E43*P43,2)</f>
        <v>0</v>
      </c>
      <c r="R43" s="256"/>
      <c r="S43" s="256" t="s">
        <v>111</v>
      </c>
      <c r="T43" s="257" t="s">
        <v>111</v>
      </c>
      <c r="U43" s="231">
        <v>0.32</v>
      </c>
      <c r="V43" s="231">
        <f>ROUND(E43*U43,2)</f>
        <v>4.0999999999999996</v>
      </c>
      <c r="W43" s="231"/>
      <c r="X43" s="231" t="s">
        <v>143</v>
      </c>
      <c r="Y43" s="231" t="s">
        <v>114</v>
      </c>
      <c r="Z43" s="210"/>
      <c r="AA43" s="210"/>
      <c r="AB43" s="210"/>
      <c r="AC43" s="210"/>
      <c r="AD43" s="210"/>
      <c r="AE43" s="210"/>
      <c r="AF43" s="210"/>
      <c r="AG43" s="210" t="s">
        <v>144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4" t="s">
        <v>106</v>
      </c>
      <c r="B44" s="235" t="s">
        <v>59</v>
      </c>
      <c r="C44" s="258" t="s">
        <v>60</v>
      </c>
      <c r="D44" s="236"/>
      <c r="E44" s="237"/>
      <c r="F44" s="238"/>
      <c r="G44" s="238">
        <f>SUMIF(AG45:AG51,"&lt;&gt;NOR",G45:G51)</f>
        <v>0</v>
      </c>
      <c r="H44" s="238"/>
      <c r="I44" s="238">
        <f>SUM(I45:I51)</f>
        <v>0</v>
      </c>
      <c r="J44" s="238"/>
      <c r="K44" s="238">
        <f>SUM(K45:K51)</f>
        <v>0</v>
      </c>
      <c r="L44" s="238"/>
      <c r="M44" s="238">
        <f>SUM(M45:M51)</f>
        <v>0</v>
      </c>
      <c r="N44" s="237"/>
      <c r="O44" s="237">
        <f>SUM(O45:O51)</f>
        <v>30.989999999999995</v>
      </c>
      <c r="P44" s="237"/>
      <c r="Q44" s="237">
        <f>SUM(Q45:Q51)</f>
        <v>0</v>
      </c>
      <c r="R44" s="238"/>
      <c r="S44" s="238"/>
      <c r="T44" s="239"/>
      <c r="U44" s="233"/>
      <c r="V44" s="233">
        <f>SUM(V45:V51)</f>
        <v>30.3</v>
      </c>
      <c r="W44" s="233"/>
      <c r="X44" s="233"/>
      <c r="Y44" s="233"/>
      <c r="AG44" t="s">
        <v>107</v>
      </c>
    </row>
    <row r="45" spans="1:60" ht="20.399999999999999" outlineLevel="1" x14ac:dyDescent="0.25">
      <c r="A45" s="251">
        <v>19</v>
      </c>
      <c r="B45" s="252" t="s">
        <v>201</v>
      </c>
      <c r="C45" s="262" t="s">
        <v>202</v>
      </c>
      <c r="D45" s="253" t="s">
        <v>176</v>
      </c>
      <c r="E45" s="254">
        <v>40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21</v>
      </c>
      <c r="M45" s="256">
        <f>G45*(1+L45/100)</f>
        <v>0</v>
      </c>
      <c r="N45" s="254">
        <v>0.46</v>
      </c>
      <c r="O45" s="254">
        <f>ROUND(E45*N45,2)</f>
        <v>18.399999999999999</v>
      </c>
      <c r="P45" s="254">
        <v>0</v>
      </c>
      <c r="Q45" s="254">
        <f>ROUND(E45*P45,2)</f>
        <v>0</v>
      </c>
      <c r="R45" s="256"/>
      <c r="S45" s="256" t="s">
        <v>111</v>
      </c>
      <c r="T45" s="257" t="s">
        <v>111</v>
      </c>
      <c r="U45" s="231">
        <v>2.9000000000000001E-2</v>
      </c>
      <c r="V45" s="231">
        <f>ROUND(E45*U45,2)</f>
        <v>1.1599999999999999</v>
      </c>
      <c r="W45" s="231"/>
      <c r="X45" s="231" t="s">
        <v>143</v>
      </c>
      <c r="Y45" s="231" t="s">
        <v>114</v>
      </c>
      <c r="Z45" s="210"/>
      <c r="AA45" s="210"/>
      <c r="AB45" s="210"/>
      <c r="AC45" s="210"/>
      <c r="AD45" s="210"/>
      <c r="AE45" s="210"/>
      <c r="AF45" s="210"/>
      <c r="AG45" s="210" t="s">
        <v>144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1">
        <v>20</v>
      </c>
      <c r="B46" s="252" t="s">
        <v>203</v>
      </c>
      <c r="C46" s="262" t="s">
        <v>204</v>
      </c>
      <c r="D46" s="253" t="s">
        <v>176</v>
      </c>
      <c r="E46" s="254">
        <v>40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21</v>
      </c>
      <c r="M46" s="256">
        <f>G46*(1+L46/100)</f>
        <v>0</v>
      </c>
      <c r="N46" s="254">
        <v>5.5449999999999999E-2</v>
      </c>
      <c r="O46" s="254">
        <f>ROUND(E46*N46,2)</f>
        <v>2.2200000000000002</v>
      </c>
      <c r="P46" s="254">
        <v>0</v>
      </c>
      <c r="Q46" s="254">
        <f>ROUND(E46*P46,2)</f>
        <v>0</v>
      </c>
      <c r="R46" s="256"/>
      <c r="S46" s="256" t="s">
        <v>111</v>
      </c>
      <c r="T46" s="257" t="s">
        <v>111</v>
      </c>
      <c r="U46" s="231">
        <v>0.442</v>
      </c>
      <c r="V46" s="231">
        <f>ROUND(E46*U46,2)</f>
        <v>17.68</v>
      </c>
      <c r="W46" s="231"/>
      <c r="X46" s="231" t="s">
        <v>143</v>
      </c>
      <c r="Y46" s="231" t="s">
        <v>114</v>
      </c>
      <c r="Z46" s="210"/>
      <c r="AA46" s="210"/>
      <c r="AB46" s="210"/>
      <c r="AC46" s="210"/>
      <c r="AD46" s="210"/>
      <c r="AE46" s="210"/>
      <c r="AF46" s="210"/>
      <c r="AG46" s="210" t="s">
        <v>144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1">
        <v>21</v>
      </c>
      <c r="B47" s="242" t="s">
        <v>205</v>
      </c>
      <c r="C47" s="259" t="s">
        <v>206</v>
      </c>
      <c r="D47" s="243" t="s">
        <v>207</v>
      </c>
      <c r="E47" s="244">
        <v>26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3.3E-4</v>
      </c>
      <c r="O47" s="244">
        <f>ROUND(E47*N47,2)</f>
        <v>0.01</v>
      </c>
      <c r="P47" s="244">
        <v>0</v>
      </c>
      <c r="Q47" s="244">
        <f>ROUND(E47*P47,2)</f>
        <v>0</v>
      </c>
      <c r="R47" s="246"/>
      <c r="S47" s="246" t="s">
        <v>111</v>
      </c>
      <c r="T47" s="247" t="s">
        <v>111</v>
      </c>
      <c r="U47" s="231">
        <v>0.41</v>
      </c>
      <c r="V47" s="231">
        <f>ROUND(E47*U47,2)</f>
        <v>10.66</v>
      </c>
      <c r="W47" s="231"/>
      <c r="X47" s="231" t="s">
        <v>143</v>
      </c>
      <c r="Y47" s="231" t="s">
        <v>114</v>
      </c>
      <c r="Z47" s="210"/>
      <c r="AA47" s="210"/>
      <c r="AB47" s="210"/>
      <c r="AC47" s="210"/>
      <c r="AD47" s="210"/>
      <c r="AE47" s="210"/>
      <c r="AF47" s="210"/>
      <c r="AG47" s="210" t="s">
        <v>144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75" t="s">
        <v>208</v>
      </c>
      <c r="D48" s="270"/>
      <c r="E48" s="271">
        <v>26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146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1">
        <v>22</v>
      </c>
      <c r="B49" s="252" t="s">
        <v>209</v>
      </c>
      <c r="C49" s="262" t="s">
        <v>210</v>
      </c>
      <c r="D49" s="253" t="s">
        <v>176</v>
      </c>
      <c r="E49" s="254">
        <v>40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21</v>
      </c>
      <c r="M49" s="256">
        <f>G49*(1+L49/100)</f>
        <v>0</v>
      </c>
      <c r="N49" s="254">
        <v>0.115</v>
      </c>
      <c r="O49" s="254">
        <f>ROUND(E49*N49,2)</f>
        <v>4.5999999999999996</v>
      </c>
      <c r="P49" s="254">
        <v>0</v>
      </c>
      <c r="Q49" s="254">
        <f>ROUND(E49*P49,2)</f>
        <v>0</v>
      </c>
      <c r="R49" s="256"/>
      <c r="S49" s="256" t="s">
        <v>211</v>
      </c>
      <c r="T49" s="257" t="s">
        <v>111</v>
      </c>
      <c r="U49" s="231">
        <v>0.02</v>
      </c>
      <c r="V49" s="231">
        <f>ROUND(E49*U49,2)</f>
        <v>0.8</v>
      </c>
      <c r="W49" s="231"/>
      <c r="X49" s="231" t="s">
        <v>143</v>
      </c>
      <c r="Y49" s="231" t="s">
        <v>114</v>
      </c>
      <c r="Z49" s="210"/>
      <c r="AA49" s="210"/>
      <c r="AB49" s="210"/>
      <c r="AC49" s="210"/>
      <c r="AD49" s="210"/>
      <c r="AE49" s="210"/>
      <c r="AF49" s="210"/>
      <c r="AG49" s="210" t="s">
        <v>144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1">
        <v>23</v>
      </c>
      <c r="B50" s="242" t="s">
        <v>212</v>
      </c>
      <c r="C50" s="259" t="s">
        <v>213</v>
      </c>
      <c r="D50" s="243" t="s">
        <v>176</v>
      </c>
      <c r="E50" s="244">
        <v>44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0.13100000000000001</v>
      </c>
      <c r="O50" s="244">
        <f>ROUND(E50*N50,2)</f>
        <v>5.76</v>
      </c>
      <c r="P50" s="244">
        <v>0</v>
      </c>
      <c r="Q50" s="244">
        <f>ROUND(E50*P50,2)</f>
        <v>0</v>
      </c>
      <c r="R50" s="246" t="s">
        <v>185</v>
      </c>
      <c r="S50" s="246" t="s">
        <v>111</v>
      </c>
      <c r="T50" s="247" t="s">
        <v>111</v>
      </c>
      <c r="U50" s="231">
        <v>0</v>
      </c>
      <c r="V50" s="231">
        <f>ROUND(E50*U50,2)</f>
        <v>0</v>
      </c>
      <c r="W50" s="231"/>
      <c r="X50" s="231" t="s">
        <v>186</v>
      </c>
      <c r="Y50" s="231" t="s">
        <v>114</v>
      </c>
      <c r="Z50" s="210"/>
      <c r="AA50" s="210"/>
      <c r="AB50" s="210"/>
      <c r="AC50" s="210"/>
      <c r="AD50" s="210"/>
      <c r="AE50" s="210"/>
      <c r="AF50" s="210"/>
      <c r="AG50" s="210" t="s">
        <v>187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75" t="s">
        <v>214</v>
      </c>
      <c r="D51" s="270"/>
      <c r="E51" s="271">
        <v>44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146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34" t="s">
        <v>106</v>
      </c>
      <c r="B52" s="235" t="s">
        <v>61</v>
      </c>
      <c r="C52" s="258" t="s">
        <v>62</v>
      </c>
      <c r="D52" s="236"/>
      <c r="E52" s="237"/>
      <c r="F52" s="238"/>
      <c r="G52" s="238">
        <f>SUMIF(AG53:AG54,"&lt;&gt;NOR",G53:G54)</f>
        <v>0</v>
      </c>
      <c r="H52" s="238"/>
      <c r="I52" s="238">
        <f>SUM(I53:I54)</f>
        <v>0</v>
      </c>
      <c r="J52" s="238"/>
      <c r="K52" s="238">
        <f>SUM(K53:K54)</f>
        <v>0</v>
      </c>
      <c r="L52" s="238"/>
      <c r="M52" s="238">
        <f>SUM(M53:M54)</f>
        <v>0</v>
      </c>
      <c r="N52" s="237"/>
      <c r="O52" s="237">
        <f>SUM(O53:O54)</f>
        <v>4.1900000000000004</v>
      </c>
      <c r="P52" s="237"/>
      <c r="Q52" s="237">
        <f>SUM(Q53:Q54)</f>
        <v>0</v>
      </c>
      <c r="R52" s="238"/>
      <c r="S52" s="238"/>
      <c r="T52" s="239"/>
      <c r="U52" s="233"/>
      <c r="V52" s="233">
        <f>SUM(V53:V54)</f>
        <v>5.98</v>
      </c>
      <c r="W52" s="233"/>
      <c r="X52" s="233"/>
      <c r="Y52" s="233"/>
      <c r="AG52" t="s">
        <v>107</v>
      </c>
    </row>
    <row r="53" spans="1:60" ht="30.6" outlineLevel="1" x14ac:dyDescent="0.25">
      <c r="A53" s="241">
        <v>24</v>
      </c>
      <c r="B53" s="242" t="s">
        <v>215</v>
      </c>
      <c r="C53" s="259" t="s">
        <v>216</v>
      </c>
      <c r="D53" s="243" t="s">
        <v>207</v>
      </c>
      <c r="E53" s="244">
        <v>26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0.16108</v>
      </c>
      <c r="O53" s="244">
        <f>ROUND(E53*N53,2)</f>
        <v>4.1900000000000004</v>
      </c>
      <c r="P53" s="244">
        <v>0</v>
      </c>
      <c r="Q53" s="244">
        <f>ROUND(E53*P53,2)</f>
        <v>0</v>
      </c>
      <c r="R53" s="246"/>
      <c r="S53" s="246" t="s">
        <v>111</v>
      </c>
      <c r="T53" s="247" t="s">
        <v>111</v>
      </c>
      <c r="U53" s="231">
        <v>0.23</v>
      </c>
      <c r="V53" s="231">
        <f>ROUND(E53*U53,2)</f>
        <v>5.98</v>
      </c>
      <c r="W53" s="231"/>
      <c r="X53" s="231" t="s">
        <v>143</v>
      </c>
      <c r="Y53" s="231" t="s">
        <v>114</v>
      </c>
      <c r="Z53" s="210"/>
      <c r="AA53" s="210"/>
      <c r="AB53" s="210"/>
      <c r="AC53" s="210"/>
      <c r="AD53" s="210"/>
      <c r="AE53" s="210"/>
      <c r="AF53" s="210"/>
      <c r="AG53" s="210" t="s">
        <v>144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75" t="s">
        <v>208</v>
      </c>
      <c r="D54" s="270"/>
      <c r="E54" s="271">
        <v>26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146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4" t="s">
        <v>106</v>
      </c>
      <c r="B55" s="235" t="s">
        <v>63</v>
      </c>
      <c r="C55" s="258" t="s">
        <v>64</v>
      </c>
      <c r="D55" s="236"/>
      <c r="E55" s="237"/>
      <c r="F55" s="238"/>
      <c r="G55" s="238">
        <f>SUMIF(AG56:AG56,"&lt;&gt;NOR",G56:G56)</f>
        <v>0</v>
      </c>
      <c r="H55" s="238"/>
      <c r="I55" s="238">
        <f>SUM(I56:I56)</f>
        <v>0</v>
      </c>
      <c r="J55" s="238"/>
      <c r="K55" s="238">
        <f>SUM(K56:K56)</f>
        <v>0</v>
      </c>
      <c r="L55" s="238"/>
      <c r="M55" s="238">
        <f>SUM(M56:M56)</f>
        <v>0</v>
      </c>
      <c r="N55" s="237"/>
      <c r="O55" s="237">
        <f>SUM(O56:O56)</f>
        <v>0.06</v>
      </c>
      <c r="P55" s="237"/>
      <c r="Q55" s="237">
        <f>SUM(Q56:Q56)</f>
        <v>0</v>
      </c>
      <c r="R55" s="238"/>
      <c r="S55" s="238"/>
      <c r="T55" s="239"/>
      <c r="U55" s="233"/>
      <c r="V55" s="233">
        <f>SUM(V56:V56)</f>
        <v>8.56</v>
      </c>
      <c r="W55" s="233"/>
      <c r="X55" s="233"/>
      <c r="Y55" s="233"/>
      <c r="AG55" t="s">
        <v>107</v>
      </c>
    </row>
    <row r="56" spans="1:60" outlineLevel="1" x14ac:dyDescent="0.25">
      <c r="A56" s="251">
        <v>25</v>
      </c>
      <c r="B56" s="252" t="s">
        <v>217</v>
      </c>
      <c r="C56" s="262" t="s">
        <v>218</v>
      </c>
      <c r="D56" s="253" t="s">
        <v>176</v>
      </c>
      <c r="E56" s="254">
        <v>40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21</v>
      </c>
      <c r="M56" s="256">
        <f>G56*(1+L56/100)</f>
        <v>0</v>
      </c>
      <c r="N56" s="254">
        <v>1.58E-3</v>
      </c>
      <c r="O56" s="254">
        <f>ROUND(E56*N56,2)</f>
        <v>0.06</v>
      </c>
      <c r="P56" s="254">
        <v>0</v>
      </c>
      <c r="Q56" s="254">
        <f>ROUND(E56*P56,2)</f>
        <v>0</v>
      </c>
      <c r="R56" s="256"/>
      <c r="S56" s="256" t="s">
        <v>111</v>
      </c>
      <c r="T56" s="257" t="s">
        <v>111</v>
      </c>
      <c r="U56" s="231">
        <v>0.214</v>
      </c>
      <c r="V56" s="231">
        <f>ROUND(E56*U56,2)</f>
        <v>8.56</v>
      </c>
      <c r="W56" s="231"/>
      <c r="X56" s="231" t="s">
        <v>143</v>
      </c>
      <c r="Y56" s="231" t="s">
        <v>114</v>
      </c>
      <c r="Z56" s="210"/>
      <c r="AA56" s="210"/>
      <c r="AB56" s="210"/>
      <c r="AC56" s="210"/>
      <c r="AD56" s="210"/>
      <c r="AE56" s="210"/>
      <c r="AF56" s="210"/>
      <c r="AG56" s="210" t="s">
        <v>144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4" t="s">
        <v>106</v>
      </c>
      <c r="B57" s="235" t="s">
        <v>65</v>
      </c>
      <c r="C57" s="258" t="s">
        <v>66</v>
      </c>
      <c r="D57" s="236"/>
      <c r="E57" s="237"/>
      <c r="F57" s="238"/>
      <c r="G57" s="238">
        <f>SUMIF(AG58:AG58,"&lt;&gt;NOR",G58:G58)</f>
        <v>0</v>
      </c>
      <c r="H57" s="238"/>
      <c r="I57" s="238">
        <f>SUM(I58:I58)</f>
        <v>0</v>
      </c>
      <c r="J57" s="238"/>
      <c r="K57" s="238">
        <f>SUM(K58:K58)</f>
        <v>0</v>
      </c>
      <c r="L57" s="238"/>
      <c r="M57" s="238">
        <f>SUM(M58:M58)</f>
        <v>0</v>
      </c>
      <c r="N57" s="237"/>
      <c r="O57" s="237">
        <f>SUM(O58:O58)</f>
        <v>0</v>
      </c>
      <c r="P57" s="237"/>
      <c r="Q57" s="237">
        <f>SUM(Q58:Q58)</f>
        <v>0</v>
      </c>
      <c r="R57" s="238"/>
      <c r="S57" s="238"/>
      <c r="T57" s="239"/>
      <c r="U57" s="233"/>
      <c r="V57" s="233">
        <f>SUM(V58:V58)</f>
        <v>3.95</v>
      </c>
      <c r="W57" s="233"/>
      <c r="X57" s="233"/>
      <c r="Y57" s="233"/>
      <c r="AG57" t="s">
        <v>107</v>
      </c>
    </row>
    <row r="58" spans="1:60" outlineLevel="1" x14ac:dyDescent="0.25">
      <c r="A58" s="251">
        <v>26</v>
      </c>
      <c r="B58" s="252" t="s">
        <v>219</v>
      </c>
      <c r="C58" s="262" t="s">
        <v>220</v>
      </c>
      <c r="D58" s="253" t="s">
        <v>221</v>
      </c>
      <c r="E58" s="254">
        <v>40.740310000000001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21</v>
      </c>
      <c r="M58" s="256">
        <f>G58*(1+L58/100)</f>
        <v>0</v>
      </c>
      <c r="N58" s="254">
        <v>0</v>
      </c>
      <c r="O58" s="254">
        <f>ROUND(E58*N58,2)</f>
        <v>0</v>
      </c>
      <c r="P58" s="254">
        <v>0</v>
      </c>
      <c r="Q58" s="254">
        <f>ROUND(E58*P58,2)</f>
        <v>0</v>
      </c>
      <c r="R58" s="256"/>
      <c r="S58" s="256" t="s">
        <v>111</v>
      </c>
      <c r="T58" s="257" t="s">
        <v>111</v>
      </c>
      <c r="U58" s="231">
        <v>9.7000000000000003E-2</v>
      </c>
      <c r="V58" s="231">
        <f>ROUND(E58*U58,2)</f>
        <v>3.95</v>
      </c>
      <c r="W58" s="231"/>
      <c r="X58" s="231" t="s">
        <v>222</v>
      </c>
      <c r="Y58" s="231" t="s">
        <v>114</v>
      </c>
      <c r="Z58" s="210"/>
      <c r="AA58" s="210"/>
      <c r="AB58" s="210"/>
      <c r="AC58" s="210"/>
      <c r="AD58" s="210"/>
      <c r="AE58" s="210"/>
      <c r="AF58" s="210"/>
      <c r="AG58" s="210" t="s">
        <v>223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34" t="s">
        <v>106</v>
      </c>
      <c r="B59" s="235" t="s">
        <v>67</v>
      </c>
      <c r="C59" s="258" t="s">
        <v>68</v>
      </c>
      <c r="D59" s="236"/>
      <c r="E59" s="237"/>
      <c r="F59" s="238"/>
      <c r="G59" s="238">
        <f>SUMIF(AG60:AG70,"&lt;&gt;NOR",G60:G70)</f>
        <v>0</v>
      </c>
      <c r="H59" s="238"/>
      <c r="I59" s="238">
        <f>SUM(I60:I70)</f>
        <v>0</v>
      </c>
      <c r="J59" s="238"/>
      <c r="K59" s="238">
        <f>SUM(K60:K70)</f>
        <v>0</v>
      </c>
      <c r="L59" s="238"/>
      <c r="M59" s="238">
        <f>SUM(M60:M70)</f>
        <v>0</v>
      </c>
      <c r="N59" s="237"/>
      <c r="O59" s="237">
        <f>SUM(O60:O70)</f>
        <v>0.66</v>
      </c>
      <c r="P59" s="237"/>
      <c r="Q59" s="237">
        <f>SUM(Q60:Q70)</f>
        <v>0</v>
      </c>
      <c r="R59" s="238"/>
      <c r="S59" s="238"/>
      <c r="T59" s="239"/>
      <c r="U59" s="233"/>
      <c r="V59" s="233">
        <f>SUM(V60:V70)</f>
        <v>27.639999999999997</v>
      </c>
      <c r="W59" s="233"/>
      <c r="X59" s="233"/>
      <c r="Y59" s="233"/>
      <c r="AG59" t="s">
        <v>107</v>
      </c>
    </row>
    <row r="60" spans="1:60" outlineLevel="1" x14ac:dyDescent="0.25">
      <c r="A60" s="241">
        <v>27</v>
      </c>
      <c r="B60" s="242" t="s">
        <v>224</v>
      </c>
      <c r="C60" s="259" t="s">
        <v>225</v>
      </c>
      <c r="D60" s="243" t="s">
        <v>176</v>
      </c>
      <c r="E60" s="244">
        <v>48.16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4.0000000000000003E-5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111</v>
      </c>
      <c r="T60" s="247" t="s">
        <v>111</v>
      </c>
      <c r="U60" s="231">
        <v>0.04</v>
      </c>
      <c r="V60" s="231">
        <f>ROUND(E60*U60,2)</f>
        <v>1.93</v>
      </c>
      <c r="W60" s="231"/>
      <c r="X60" s="231" t="s">
        <v>143</v>
      </c>
      <c r="Y60" s="231" t="s">
        <v>114</v>
      </c>
      <c r="Z60" s="210"/>
      <c r="AA60" s="210"/>
      <c r="AB60" s="210"/>
      <c r="AC60" s="210"/>
      <c r="AD60" s="210"/>
      <c r="AE60" s="210"/>
      <c r="AF60" s="210"/>
      <c r="AG60" s="210" t="s">
        <v>144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27"/>
      <c r="B61" s="228"/>
      <c r="C61" s="275" t="s">
        <v>226</v>
      </c>
      <c r="D61" s="270"/>
      <c r="E61" s="271">
        <v>48.16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146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1">
        <v>28</v>
      </c>
      <c r="B62" s="242" t="s">
        <v>227</v>
      </c>
      <c r="C62" s="259" t="s">
        <v>228</v>
      </c>
      <c r="D62" s="243" t="s">
        <v>176</v>
      </c>
      <c r="E62" s="244">
        <v>48.16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1.7000000000000001E-4</v>
      </c>
      <c r="O62" s="244">
        <f>ROUND(E62*N62,2)</f>
        <v>0.01</v>
      </c>
      <c r="P62" s="244">
        <v>0</v>
      </c>
      <c r="Q62" s="244">
        <f>ROUND(E62*P62,2)</f>
        <v>0</v>
      </c>
      <c r="R62" s="246"/>
      <c r="S62" s="246" t="s">
        <v>111</v>
      </c>
      <c r="T62" s="247" t="s">
        <v>111</v>
      </c>
      <c r="U62" s="231">
        <v>0.5</v>
      </c>
      <c r="V62" s="231">
        <f>ROUND(E62*U62,2)</f>
        <v>24.08</v>
      </c>
      <c r="W62" s="231"/>
      <c r="X62" s="231" t="s">
        <v>143</v>
      </c>
      <c r="Y62" s="231" t="s">
        <v>114</v>
      </c>
      <c r="Z62" s="210"/>
      <c r="AA62" s="210"/>
      <c r="AB62" s="210"/>
      <c r="AC62" s="210"/>
      <c r="AD62" s="210"/>
      <c r="AE62" s="210"/>
      <c r="AF62" s="210"/>
      <c r="AG62" s="210" t="s">
        <v>144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75" t="s">
        <v>226</v>
      </c>
      <c r="D63" s="270"/>
      <c r="E63" s="271">
        <v>48.16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146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1">
        <v>29</v>
      </c>
      <c r="B64" s="242" t="s">
        <v>229</v>
      </c>
      <c r="C64" s="259" t="s">
        <v>230</v>
      </c>
      <c r="D64" s="243" t="s">
        <v>207</v>
      </c>
      <c r="E64" s="244">
        <v>8.6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111</v>
      </c>
      <c r="T64" s="247" t="s">
        <v>111</v>
      </c>
      <c r="U64" s="231">
        <v>0.19</v>
      </c>
      <c r="V64" s="231">
        <f>ROUND(E64*U64,2)</f>
        <v>1.63</v>
      </c>
      <c r="W64" s="231"/>
      <c r="X64" s="231" t="s">
        <v>143</v>
      </c>
      <c r="Y64" s="231" t="s">
        <v>114</v>
      </c>
      <c r="Z64" s="210"/>
      <c r="AA64" s="210"/>
      <c r="AB64" s="210"/>
      <c r="AC64" s="210"/>
      <c r="AD64" s="210"/>
      <c r="AE64" s="210"/>
      <c r="AF64" s="210"/>
      <c r="AG64" s="210" t="s">
        <v>144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75" t="s">
        <v>231</v>
      </c>
      <c r="D65" s="270"/>
      <c r="E65" s="271">
        <v>8.6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146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1">
        <v>30</v>
      </c>
      <c r="B66" s="242" t="s">
        <v>232</v>
      </c>
      <c r="C66" s="259" t="s">
        <v>233</v>
      </c>
      <c r="D66" s="243" t="s">
        <v>176</v>
      </c>
      <c r="E66" s="244">
        <v>55.384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1.9E-3</v>
      </c>
      <c r="O66" s="244">
        <f>ROUND(E66*N66,2)</f>
        <v>0.11</v>
      </c>
      <c r="P66" s="244">
        <v>0</v>
      </c>
      <c r="Q66" s="244">
        <f>ROUND(E66*P66,2)</f>
        <v>0</v>
      </c>
      <c r="R66" s="246" t="s">
        <v>185</v>
      </c>
      <c r="S66" s="246" t="s">
        <v>111</v>
      </c>
      <c r="T66" s="247" t="s">
        <v>111</v>
      </c>
      <c r="U66" s="231">
        <v>0</v>
      </c>
      <c r="V66" s="231">
        <f>ROUND(E66*U66,2)</f>
        <v>0</v>
      </c>
      <c r="W66" s="231"/>
      <c r="X66" s="231" t="s">
        <v>186</v>
      </c>
      <c r="Y66" s="231" t="s">
        <v>114</v>
      </c>
      <c r="Z66" s="210"/>
      <c r="AA66" s="210"/>
      <c r="AB66" s="210"/>
      <c r="AC66" s="210"/>
      <c r="AD66" s="210"/>
      <c r="AE66" s="210"/>
      <c r="AF66" s="210"/>
      <c r="AG66" s="210" t="s">
        <v>187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75" t="s">
        <v>234</v>
      </c>
      <c r="D67" s="270"/>
      <c r="E67" s="271">
        <v>55.384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146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1">
        <v>31</v>
      </c>
      <c r="B68" s="242" t="s">
        <v>235</v>
      </c>
      <c r="C68" s="259" t="s">
        <v>236</v>
      </c>
      <c r="D68" s="243" t="s">
        <v>176</v>
      </c>
      <c r="E68" s="244">
        <v>55.384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9.7999999999999997E-3</v>
      </c>
      <c r="O68" s="244">
        <f>ROUND(E68*N68,2)</f>
        <v>0.54</v>
      </c>
      <c r="P68" s="244">
        <v>0</v>
      </c>
      <c r="Q68" s="244">
        <f>ROUND(E68*P68,2)</f>
        <v>0</v>
      </c>
      <c r="R68" s="246" t="s">
        <v>185</v>
      </c>
      <c r="S68" s="246" t="s">
        <v>111</v>
      </c>
      <c r="T68" s="247" t="s">
        <v>111</v>
      </c>
      <c r="U68" s="231">
        <v>0</v>
      </c>
      <c r="V68" s="231">
        <f>ROUND(E68*U68,2)</f>
        <v>0</v>
      </c>
      <c r="W68" s="231"/>
      <c r="X68" s="231" t="s">
        <v>186</v>
      </c>
      <c r="Y68" s="231" t="s">
        <v>114</v>
      </c>
      <c r="Z68" s="210"/>
      <c r="AA68" s="210"/>
      <c r="AB68" s="210"/>
      <c r="AC68" s="210"/>
      <c r="AD68" s="210"/>
      <c r="AE68" s="210"/>
      <c r="AF68" s="210"/>
      <c r="AG68" s="210" t="s">
        <v>187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75" t="s">
        <v>234</v>
      </c>
      <c r="D69" s="270"/>
      <c r="E69" s="271">
        <v>55.384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146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>
        <v>32</v>
      </c>
      <c r="B70" s="228" t="s">
        <v>237</v>
      </c>
      <c r="C70" s="276" t="s">
        <v>238</v>
      </c>
      <c r="D70" s="229" t="s">
        <v>0</v>
      </c>
      <c r="E70" s="274"/>
      <c r="F70" s="232"/>
      <c r="G70" s="231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111</v>
      </c>
      <c r="T70" s="231" t="s">
        <v>111</v>
      </c>
      <c r="U70" s="231">
        <v>0</v>
      </c>
      <c r="V70" s="231">
        <f>ROUND(E70*U70,2)</f>
        <v>0</v>
      </c>
      <c r="W70" s="231"/>
      <c r="X70" s="231" t="s">
        <v>222</v>
      </c>
      <c r="Y70" s="231" t="s">
        <v>114</v>
      </c>
      <c r="Z70" s="210"/>
      <c r="AA70" s="210"/>
      <c r="AB70" s="210"/>
      <c r="AC70" s="210"/>
      <c r="AD70" s="210"/>
      <c r="AE70" s="210"/>
      <c r="AF70" s="210"/>
      <c r="AG70" s="210" t="s">
        <v>223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34" t="s">
        <v>106</v>
      </c>
      <c r="B71" s="235" t="s">
        <v>69</v>
      </c>
      <c r="C71" s="258" t="s">
        <v>70</v>
      </c>
      <c r="D71" s="236"/>
      <c r="E71" s="237"/>
      <c r="F71" s="238"/>
      <c r="G71" s="238">
        <f>SUMIF(AG72:AG98,"&lt;&gt;NOR",G72:G98)</f>
        <v>0</v>
      </c>
      <c r="H71" s="238"/>
      <c r="I71" s="238">
        <f>SUM(I72:I98)</f>
        <v>0</v>
      </c>
      <c r="J71" s="238"/>
      <c r="K71" s="238">
        <f>SUM(K72:K98)</f>
        <v>0</v>
      </c>
      <c r="L71" s="238"/>
      <c r="M71" s="238">
        <f>SUM(M72:M98)</f>
        <v>0</v>
      </c>
      <c r="N71" s="237"/>
      <c r="O71" s="237">
        <f>SUM(O72:O98)</f>
        <v>3.21</v>
      </c>
      <c r="P71" s="237"/>
      <c r="Q71" s="237">
        <f>SUM(Q72:Q98)</f>
        <v>0</v>
      </c>
      <c r="R71" s="238"/>
      <c r="S71" s="238"/>
      <c r="T71" s="239"/>
      <c r="U71" s="233"/>
      <c r="V71" s="233">
        <f>SUM(V72:V98)</f>
        <v>107.63</v>
      </c>
      <c r="W71" s="233"/>
      <c r="X71" s="233"/>
      <c r="Y71" s="233"/>
      <c r="AG71" t="s">
        <v>107</v>
      </c>
    </row>
    <row r="72" spans="1:60" outlineLevel="1" x14ac:dyDescent="0.25">
      <c r="A72" s="251">
        <v>33</v>
      </c>
      <c r="B72" s="252" t="s">
        <v>239</v>
      </c>
      <c r="C72" s="262" t="s">
        <v>240</v>
      </c>
      <c r="D72" s="253" t="s">
        <v>241</v>
      </c>
      <c r="E72" s="254">
        <v>6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21</v>
      </c>
      <c r="M72" s="256">
        <f>G72*(1+L72/100)</f>
        <v>0</v>
      </c>
      <c r="N72" s="254">
        <v>3.32E-3</v>
      </c>
      <c r="O72" s="254">
        <f>ROUND(E72*N72,2)</f>
        <v>0.02</v>
      </c>
      <c r="P72" s="254">
        <v>0</v>
      </c>
      <c r="Q72" s="254">
        <f>ROUND(E72*P72,2)</f>
        <v>0</v>
      </c>
      <c r="R72" s="256"/>
      <c r="S72" s="256" t="s">
        <v>111</v>
      </c>
      <c r="T72" s="257" t="s">
        <v>111</v>
      </c>
      <c r="U72" s="231">
        <v>0.377</v>
      </c>
      <c r="V72" s="231">
        <f>ROUND(E72*U72,2)</f>
        <v>2.2599999999999998</v>
      </c>
      <c r="W72" s="231"/>
      <c r="X72" s="231" t="s">
        <v>143</v>
      </c>
      <c r="Y72" s="231" t="s">
        <v>114</v>
      </c>
      <c r="Z72" s="210"/>
      <c r="AA72" s="210"/>
      <c r="AB72" s="210"/>
      <c r="AC72" s="210"/>
      <c r="AD72" s="210"/>
      <c r="AE72" s="210"/>
      <c r="AF72" s="210"/>
      <c r="AG72" s="210" t="s">
        <v>144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1">
        <v>34</v>
      </c>
      <c r="B73" s="242" t="s">
        <v>242</v>
      </c>
      <c r="C73" s="259" t="s">
        <v>243</v>
      </c>
      <c r="D73" s="243" t="s">
        <v>176</v>
      </c>
      <c r="E73" s="244">
        <v>48.16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1.078E-2</v>
      </c>
      <c r="O73" s="244">
        <f>ROUND(E73*N73,2)</f>
        <v>0.52</v>
      </c>
      <c r="P73" s="244">
        <v>0</v>
      </c>
      <c r="Q73" s="244">
        <f>ROUND(E73*P73,2)</f>
        <v>0</v>
      </c>
      <c r="R73" s="246"/>
      <c r="S73" s="246" t="s">
        <v>111</v>
      </c>
      <c r="T73" s="247" t="s">
        <v>111</v>
      </c>
      <c r="U73" s="231">
        <v>0.39</v>
      </c>
      <c r="V73" s="231">
        <f>ROUND(E73*U73,2)</f>
        <v>18.78</v>
      </c>
      <c r="W73" s="231"/>
      <c r="X73" s="231" t="s">
        <v>143</v>
      </c>
      <c r="Y73" s="231" t="s">
        <v>114</v>
      </c>
      <c r="Z73" s="210"/>
      <c r="AA73" s="210"/>
      <c r="AB73" s="210"/>
      <c r="AC73" s="210"/>
      <c r="AD73" s="210"/>
      <c r="AE73" s="210"/>
      <c r="AF73" s="210"/>
      <c r="AG73" s="210" t="s">
        <v>144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75" t="s">
        <v>226</v>
      </c>
      <c r="D74" s="270"/>
      <c r="E74" s="271">
        <v>48.16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146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1">
        <v>35</v>
      </c>
      <c r="B75" s="242" t="s">
        <v>244</v>
      </c>
      <c r="C75" s="259" t="s">
        <v>245</v>
      </c>
      <c r="D75" s="243" t="s">
        <v>207</v>
      </c>
      <c r="E75" s="244">
        <v>48.28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2.5500000000000002E-3</v>
      </c>
      <c r="O75" s="244">
        <f>ROUND(E75*N75,2)</f>
        <v>0.12</v>
      </c>
      <c r="P75" s="244">
        <v>0</v>
      </c>
      <c r="Q75" s="244">
        <f>ROUND(E75*P75,2)</f>
        <v>0</v>
      </c>
      <c r="R75" s="246"/>
      <c r="S75" s="246" t="s">
        <v>111</v>
      </c>
      <c r="T75" s="247" t="s">
        <v>111</v>
      </c>
      <c r="U75" s="231">
        <v>0.6</v>
      </c>
      <c r="V75" s="231">
        <f>ROUND(E75*U75,2)</f>
        <v>28.97</v>
      </c>
      <c r="W75" s="231"/>
      <c r="X75" s="231" t="s">
        <v>143</v>
      </c>
      <c r="Y75" s="231" t="s">
        <v>114</v>
      </c>
      <c r="Z75" s="210"/>
      <c r="AA75" s="210"/>
      <c r="AB75" s="210"/>
      <c r="AC75" s="210"/>
      <c r="AD75" s="210"/>
      <c r="AE75" s="210"/>
      <c r="AF75" s="210"/>
      <c r="AG75" s="210" t="s">
        <v>144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75" t="s">
        <v>246</v>
      </c>
      <c r="D76" s="270"/>
      <c r="E76" s="271">
        <v>34.68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146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75" t="s">
        <v>247</v>
      </c>
      <c r="D77" s="270"/>
      <c r="E77" s="271">
        <v>13.6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146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1">
        <v>36</v>
      </c>
      <c r="B78" s="242" t="s">
        <v>248</v>
      </c>
      <c r="C78" s="259" t="s">
        <v>249</v>
      </c>
      <c r="D78" s="243" t="s">
        <v>207</v>
      </c>
      <c r="E78" s="244">
        <v>61.302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2.5500000000000002E-3</v>
      </c>
      <c r="O78" s="244">
        <f>ROUND(E78*N78,2)</f>
        <v>0.16</v>
      </c>
      <c r="P78" s="244">
        <v>0</v>
      </c>
      <c r="Q78" s="244">
        <f>ROUND(E78*P78,2)</f>
        <v>0</v>
      </c>
      <c r="R78" s="246"/>
      <c r="S78" s="246" t="s">
        <v>111</v>
      </c>
      <c r="T78" s="247" t="s">
        <v>111</v>
      </c>
      <c r="U78" s="231">
        <v>0.94</v>
      </c>
      <c r="V78" s="231">
        <f>ROUND(E78*U78,2)</f>
        <v>57.62</v>
      </c>
      <c r="W78" s="231"/>
      <c r="X78" s="231" t="s">
        <v>143</v>
      </c>
      <c r="Y78" s="231" t="s">
        <v>114</v>
      </c>
      <c r="Z78" s="210"/>
      <c r="AA78" s="210"/>
      <c r="AB78" s="210"/>
      <c r="AC78" s="210"/>
      <c r="AD78" s="210"/>
      <c r="AE78" s="210"/>
      <c r="AF78" s="210"/>
      <c r="AG78" s="210" t="s">
        <v>144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75" t="s">
        <v>250</v>
      </c>
      <c r="D79" s="270"/>
      <c r="E79" s="271">
        <v>25.74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146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75" t="s">
        <v>251</v>
      </c>
      <c r="D80" s="270"/>
      <c r="E80" s="271">
        <v>18.222000000000001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146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75" t="s">
        <v>252</v>
      </c>
      <c r="D81" s="270"/>
      <c r="E81" s="271">
        <v>17.34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146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1">
        <v>37</v>
      </c>
      <c r="B82" s="242" t="s">
        <v>253</v>
      </c>
      <c r="C82" s="259" t="s">
        <v>254</v>
      </c>
      <c r="D82" s="243" t="s">
        <v>142</v>
      </c>
      <c r="E82" s="244">
        <v>3.7732199999999998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2.6839999999999999E-2</v>
      </c>
      <c r="O82" s="244">
        <f>ROUND(E82*N82,2)</f>
        <v>0.1</v>
      </c>
      <c r="P82" s="244">
        <v>0</v>
      </c>
      <c r="Q82" s="244">
        <f>ROUND(E82*P82,2)</f>
        <v>0</v>
      </c>
      <c r="R82" s="246"/>
      <c r="S82" s="246" t="s">
        <v>111</v>
      </c>
      <c r="T82" s="247" t="s">
        <v>111</v>
      </c>
      <c r="U82" s="231">
        <v>0</v>
      </c>
      <c r="V82" s="231">
        <f>ROUND(E82*U82,2)</f>
        <v>0</v>
      </c>
      <c r="W82" s="231"/>
      <c r="X82" s="231" t="s">
        <v>143</v>
      </c>
      <c r="Y82" s="231" t="s">
        <v>114</v>
      </c>
      <c r="Z82" s="210"/>
      <c r="AA82" s="210"/>
      <c r="AB82" s="210"/>
      <c r="AC82" s="210"/>
      <c r="AD82" s="210"/>
      <c r="AE82" s="210"/>
      <c r="AF82" s="210"/>
      <c r="AG82" s="210" t="s">
        <v>144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27"/>
      <c r="B83" s="228"/>
      <c r="C83" s="275" t="s">
        <v>255</v>
      </c>
      <c r="D83" s="270"/>
      <c r="E83" s="271">
        <v>0.61036999999999997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146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75" t="s">
        <v>256</v>
      </c>
      <c r="D84" s="270"/>
      <c r="E84" s="271">
        <v>1.2458199999999999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146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75" t="s">
        <v>257</v>
      </c>
      <c r="D85" s="270"/>
      <c r="E85" s="271">
        <v>0.19583999999999999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146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75" t="s">
        <v>258</v>
      </c>
      <c r="D86" s="270"/>
      <c r="E86" s="271">
        <v>0.88193999999999995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146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75" t="s">
        <v>259</v>
      </c>
      <c r="D87" s="270"/>
      <c r="E87" s="271">
        <v>0.83926000000000001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146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1">
        <v>38</v>
      </c>
      <c r="B88" s="242" t="s">
        <v>260</v>
      </c>
      <c r="C88" s="259" t="s">
        <v>261</v>
      </c>
      <c r="D88" s="243" t="s">
        <v>142</v>
      </c>
      <c r="E88" s="244">
        <v>0.88683000000000001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0.55000000000000004</v>
      </c>
      <c r="O88" s="244">
        <f>ROUND(E88*N88,2)</f>
        <v>0.49</v>
      </c>
      <c r="P88" s="244">
        <v>0</v>
      </c>
      <c r="Q88" s="244">
        <f>ROUND(E88*P88,2)</f>
        <v>0</v>
      </c>
      <c r="R88" s="246" t="s">
        <v>185</v>
      </c>
      <c r="S88" s="246" t="s">
        <v>111</v>
      </c>
      <c r="T88" s="247" t="s">
        <v>111</v>
      </c>
      <c r="U88" s="231">
        <v>0</v>
      </c>
      <c r="V88" s="231">
        <f>ROUND(E88*U88,2)</f>
        <v>0</v>
      </c>
      <c r="W88" s="231"/>
      <c r="X88" s="231" t="s">
        <v>186</v>
      </c>
      <c r="Y88" s="231" t="s">
        <v>114</v>
      </c>
      <c r="Z88" s="210"/>
      <c r="AA88" s="210"/>
      <c r="AB88" s="210"/>
      <c r="AC88" s="210"/>
      <c r="AD88" s="210"/>
      <c r="AE88" s="210"/>
      <c r="AF88" s="210"/>
      <c r="AG88" s="210" t="s">
        <v>187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27"/>
      <c r="B89" s="228"/>
      <c r="C89" s="275" t="s">
        <v>255</v>
      </c>
      <c r="D89" s="270"/>
      <c r="E89" s="271">
        <v>0.61036999999999997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146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75" t="s">
        <v>257</v>
      </c>
      <c r="D90" s="270"/>
      <c r="E90" s="271">
        <v>0.19583999999999999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146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75" t="s">
        <v>262</v>
      </c>
      <c r="D91" s="270"/>
      <c r="E91" s="271">
        <v>8.0619999999999997E-2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146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1">
        <v>39</v>
      </c>
      <c r="B92" s="242" t="s">
        <v>263</v>
      </c>
      <c r="C92" s="259" t="s">
        <v>264</v>
      </c>
      <c r="D92" s="243" t="s">
        <v>142</v>
      </c>
      <c r="E92" s="244">
        <v>3.2637200000000002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0.55000000000000004</v>
      </c>
      <c r="O92" s="244">
        <f>ROUND(E92*N92,2)</f>
        <v>1.8</v>
      </c>
      <c r="P92" s="244">
        <v>0</v>
      </c>
      <c r="Q92" s="244">
        <f>ROUND(E92*P92,2)</f>
        <v>0</v>
      </c>
      <c r="R92" s="246" t="s">
        <v>185</v>
      </c>
      <c r="S92" s="246" t="s">
        <v>111</v>
      </c>
      <c r="T92" s="247" t="s">
        <v>111</v>
      </c>
      <c r="U92" s="231">
        <v>0</v>
      </c>
      <c r="V92" s="231">
        <f>ROUND(E92*U92,2)</f>
        <v>0</v>
      </c>
      <c r="W92" s="231"/>
      <c r="X92" s="231" t="s">
        <v>186</v>
      </c>
      <c r="Y92" s="231" t="s">
        <v>114</v>
      </c>
      <c r="Z92" s="210"/>
      <c r="AA92" s="210"/>
      <c r="AB92" s="210"/>
      <c r="AC92" s="210"/>
      <c r="AD92" s="210"/>
      <c r="AE92" s="210"/>
      <c r="AF92" s="210"/>
      <c r="AG92" s="210" t="s">
        <v>187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27"/>
      <c r="B93" s="228"/>
      <c r="C93" s="275" t="s">
        <v>256</v>
      </c>
      <c r="D93" s="270"/>
      <c r="E93" s="271">
        <v>1.2458199999999999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146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75" t="s">
        <v>258</v>
      </c>
      <c r="D94" s="270"/>
      <c r="E94" s="271">
        <v>0.88193999999999995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146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75" t="s">
        <v>259</v>
      </c>
      <c r="D95" s="270"/>
      <c r="E95" s="271">
        <v>0.83926000000000001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146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75" t="s">
        <v>265</v>
      </c>
      <c r="D96" s="270"/>
      <c r="E96" s="271">
        <v>0.29670000000000002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146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1">
        <v>40</v>
      </c>
      <c r="B97" s="242" t="s">
        <v>266</v>
      </c>
      <c r="C97" s="259" t="s">
        <v>267</v>
      </c>
      <c r="D97" s="243" t="s">
        <v>241</v>
      </c>
      <c r="E97" s="244">
        <v>6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211</v>
      </c>
      <c r="T97" s="247" t="s">
        <v>112</v>
      </c>
      <c r="U97" s="231">
        <v>0</v>
      </c>
      <c r="V97" s="231">
        <f>ROUND(E97*U97,2)</f>
        <v>0</v>
      </c>
      <c r="W97" s="231"/>
      <c r="X97" s="231" t="s">
        <v>186</v>
      </c>
      <c r="Y97" s="231" t="s">
        <v>114</v>
      </c>
      <c r="Z97" s="210"/>
      <c r="AA97" s="210"/>
      <c r="AB97" s="210"/>
      <c r="AC97" s="210"/>
      <c r="AD97" s="210"/>
      <c r="AE97" s="210"/>
      <c r="AF97" s="210"/>
      <c r="AG97" s="210" t="s">
        <v>187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>
        <v>41</v>
      </c>
      <c r="B98" s="228" t="s">
        <v>268</v>
      </c>
      <c r="C98" s="276" t="s">
        <v>269</v>
      </c>
      <c r="D98" s="229" t="s">
        <v>0</v>
      </c>
      <c r="E98" s="274"/>
      <c r="F98" s="232"/>
      <c r="G98" s="231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111</v>
      </c>
      <c r="T98" s="231" t="s">
        <v>111</v>
      </c>
      <c r="U98" s="231">
        <v>0</v>
      </c>
      <c r="V98" s="231">
        <f>ROUND(E98*U98,2)</f>
        <v>0</v>
      </c>
      <c r="W98" s="231"/>
      <c r="X98" s="231" t="s">
        <v>222</v>
      </c>
      <c r="Y98" s="231" t="s">
        <v>114</v>
      </c>
      <c r="Z98" s="210"/>
      <c r="AA98" s="210"/>
      <c r="AB98" s="210"/>
      <c r="AC98" s="210"/>
      <c r="AD98" s="210"/>
      <c r="AE98" s="210"/>
      <c r="AF98" s="210"/>
      <c r="AG98" s="210" t="s">
        <v>223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34" t="s">
        <v>106</v>
      </c>
      <c r="B99" s="235" t="s">
        <v>71</v>
      </c>
      <c r="C99" s="258" t="s">
        <v>72</v>
      </c>
      <c r="D99" s="236"/>
      <c r="E99" s="237"/>
      <c r="F99" s="238"/>
      <c r="G99" s="238">
        <f>SUMIF(AG100:AG111,"&lt;&gt;NOR",G100:G111)</f>
        <v>0</v>
      </c>
      <c r="H99" s="238"/>
      <c r="I99" s="238">
        <f>SUM(I100:I111)</f>
        <v>0</v>
      </c>
      <c r="J99" s="238"/>
      <c r="K99" s="238">
        <f>SUM(K100:K111)</f>
        <v>0</v>
      </c>
      <c r="L99" s="238"/>
      <c r="M99" s="238">
        <f>SUM(M100:M111)</f>
        <v>0</v>
      </c>
      <c r="N99" s="237"/>
      <c r="O99" s="237">
        <f>SUM(O100:O111)</f>
        <v>7.0000000000000007E-2</v>
      </c>
      <c r="P99" s="237"/>
      <c r="Q99" s="237">
        <f>SUM(Q100:Q111)</f>
        <v>0</v>
      </c>
      <c r="R99" s="238"/>
      <c r="S99" s="238"/>
      <c r="T99" s="239"/>
      <c r="U99" s="233"/>
      <c r="V99" s="233">
        <f>SUM(V100:V111)</f>
        <v>10.4</v>
      </c>
      <c r="W99" s="233"/>
      <c r="X99" s="233"/>
      <c r="Y99" s="233"/>
      <c r="AG99" t="s">
        <v>107</v>
      </c>
    </row>
    <row r="100" spans="1:60" outlineLevel="1" x14ac:dyDescent="0.25">
      <c r="A100" s="241">
        <v>42</v>
      </c>
      <c r="B100" s="242" t="s">
        <v>270</v>
      </c>
      <c r="C100" s="259" t="s">
        <v>271</v>
      </c>
      <c r="D100" s="243" t="s">
        <v>207</v>
      </c>
      <c r="E100" s="244">
        <v>8.6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1.1900000000000001E-3</v>
      </c>
      <c r="O100" s="244">
        <f>ROUND(E100*N100,2)</f>
        <v>0.01</v>
      </c>
      <c r="P100" s="244">
        <v>0</v>
      </c>
      <c r="Q100" s="244">
        <f>ROUND(E100*P100,2)</f>
        <v>0</v>
      </c>
      <c r="R100" s="246"/>
      <c r="S100" s="246" t="s">
        <v>111</v>
      </c>
      <c r="T100" s="247" t="s">
        <v>111</v>
      </c>
      <c r="U100" s="231">
        <v>0.28000000000000003</v>
      </c>
      <c r="V100" s="231">
        <f>ROUND(E100*U100,2)</f>
        <v>2.41</v>
      </c>
      <c r="W100" s="231"/>
      <c r="X100" s="231" t="s">
        <v>143</v>
      </c>
      <c r="Y100" s="231" t="s">
        <v>114</v>
      </c>
      <c r="Z100" s="210"/>
      <c r="AA100" s="210"/>
      <c r="AB100" s="210"/>
      <c r="AC100" s="210"/>
      <c r="AD100" s="210"/>
      <c r="AE100" s="210"/>
      <c r="AF100" s="210"/>
      <c r="AG100" s="210" t="s">
        <v>144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27"/>
      <c r="B101" s="228"/>
      <c r="C101" s="275" t="s">
        <v>231</v>
      </c>
      <c r="D101" s="270"/>
      <c r="E101" s="271">
        <v>8.6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146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1">
        <v>43</v>
      </c>
      <c r="B102" s="242" t="s">
        <v>272</v>
      </c>
      <c r="C102" s="259" t="s">
        <v>273</v>
      </c>
      <c r="D102" s="243" t="s">
        <v>207</v>
      </c>
      <c r="E102" s="244">
        <v>2.68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3.1700000000000001E-3</v>
      </c>
      <c r="O102" s="244">
        <f>ROUND(E102*N102,2)</f>
        <v>0.01</v>
      </c>
      <c r="P102" s="244">
        <v>0</v>
      </c>
      <c r="Q102" s="244">
        <f>ROUND(E102*P102,2)</f>
        <v>0</v>
      </c>
      <c r="R102" s="246"/>
      <c r="S102" s="246" t="s">
        <v>111</v>
      </c>
      <c r="T102" s="247" t="s">
        <v>111</v>
      </c>
      <c r="U102" s="231">
        <v>0.22</v>
      </c>
      <c r="V102" s="231">
        <f>ROUND(E102*U102,2)</f>
        <v>0.59</v>
      </c>
      <c r="W102" s="231"/>
      <c r="X102" s="231" t="s">
        <v>143</v>
      </c>
      <c r="Y102" s="231" t="s">
        <v>114</v>
      </c>
      <c r="Z102" s="210"/>
      <c r="AA102" s="210"/>
      <c r="AB102" s="210"/>
      <c r="AC102" s="210"/>
      <c r="AD102" s="210"/>
      <c r="AE102" s="210"/>
      <c r="AF102" s="210"/>
      <c r="AG102" s="210" t="s">
        <v>144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0" t="s">
        <v>274</v>
      </c>
      <c r="D103" s="248"/>
      <c r="E103" s="248"/>
      <c r="F103" s="248"/>
      <c r="G103" s="248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116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75" t="s">
        <v>275</v>
      </c>
      <c r="D104" s="270"/>
      <c r="E104" s="271">
        <v>2.68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146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1">
        <v>44</v>
      </c>
      <c r="B105" s="242" t="s">
        <v>276</v>
      </c>
      <c r="C105" s="259" t="s">
        <v>277</v>
      </c>
      <c r="D105" s="243" t="s">
        <v>207</v>
      </c>
      <c r="E105" s="244">
        <v>8.6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2.3999999999999998E-3</v>
      </c>
      <c r="O105" s="244">
        <f>ROUND(E105*N105,2)</f>
        <v>0.02</v>
      </c>
      <c r="P105" s="244">
        <v>0</v>
      </c>
      <c r="Q105" s="244">
        <f>ROUND(E105*P105,2)</f>
        <v>0</v>
      </c>
      <c r="R105" s="246"/>
      <c r="S105" s="246" t="s">
        <v>111</v>
      </c>
      <c r="T105" s="247" t="s">
        <v>111</v>
      </c>
      <c r="U105" s="231">
        <v>0.26</v>
      </c>
      <c r="V105" s="231">
        <f>ROUND(E105*U105,2)</f>
        <v>2.2400000000000002</v>
      </c>
      <c r="W105" s="231"/>
      <c r="X105" s="231" t="s">
        <v>143</v>
      </c>
      <c r="Y105" s="231" t="s">
        <v>114</v>
      </c>
      <c r="Z105" s="210"/>
      <c r="AA105" s="210"/>
      <c r="AB105" s="210"/>
      <c r="AC105" s="210"/>
      <c r="AD105" s="210"/>
      <c r="AE105" s="210"/>
      <c r="AF105" s="210"/>
      <c r="AG105" s="210" t="s">
        <v>144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0" t="s">
        <v>278</v>
      </c>
      <c r="D106" s="248"/>
      <c r="E106" s="248"/>
      <c r="F106" s="248"/>
      <c r="G106" s="248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116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75" t="s">
        <v>279</v>
      </c>
      <c r="D107" s="270"/>
      <c r="E107" s="271">
        <v>8.6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146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51">
        <v>45</v>
      </c>
      <c r="B108" s="252" t="s">
        <v>280</v>
      </c>
      <c r="C108" s="262" t="s">
        <v>281</v>
      </c>
      <c r="D108" s="253" t="s">
        <v>241</v>
      </c>
      <c r="E108" s="254">
        <v>1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21</v>
      </c>
      <c r="M108" s="256">
        <f>G108*(1+L108/100)</f>
        <v>0</v>
      </c>
      <c r="N108" s="254">
        <v>4.0000000000000002E-4</v>
      </c>
      <c r="O108" s="254">
        <f>ROUND(E108*N108,2)</f>
        <v>0</v>
      </c>
      <c r="P108" s="254">
        <v>0</v>
      </c>
      <c r="Q108" s="254">
        <f>ROUND(E108*P108,2)</f>
        <v>0</v>
      </c>
      <c r="R108" s="256"/>
      <c r="S108" s="256" t="s">
        <v>111</v>
      </c>
      <c r="T108" s="257" t="s">
        <v>111</v>
      </c>
      <c r="U108" s="231">
        <v>0.41</v>
      </c>
      <c r="V108" s="231">
        <f>ROUND(E108*U108,2)</f>
        <v>0.41</v>
      </c>
      <c r="W108" s="231"/>
      <c r="X108" s="231" t="s">
        <v>143</v>
      </c>
      <c r="Y108" s="231" t="s">
        <v>114</v>
      </c>
      <c r="Z108" s="210"/>
      <c r="AA108" s="210"/>
      <c r="AB108" s="210"/>
      <c r="AC108" s="210"/>
      <c r="AD108" s="210"/>
      <c r="AE108" s="210"/>
      <c r="AF108" s="210"/>
      <c r="AG108" s="210" t="s">
        <v>144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1">
        <v>46</v>
      </c>
      <c r="B109" s="242" t="s">
        <v>282</v>
      </c>
      <c r="C109" s="259" t="s">
        <v>283</v>
      </c>
      <c r="D109" s="243" t="s">
        <v>207</v>
      </c>
      <c r="E109" s="244">
        <v>19.8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1.3699999999999999E-3</v>
      </c>
      <c r="O109" s="244">
        <f>ROUND(E109*N109,2)</f>
        <v>0.03</v>
      </c>
      <c r="P109" s="244">
        <v>0</v>
      </c>
      <c r="Q109" s="244">
        <f>ROUND(E109*P109,2)</f>
        <v>0</v>
      </c>
      <c r="R109" s="246"/>
      <c r="S109" s="246" t="s">
        <v>111</v>
      </c>
      <c r="T109" s="247" t="s">
        <v>111</v>
      </c>
      <c r="U109" s="231">
        <v>0.24</v>
      </c>
      <c r="V109" s="231">
        <f>ROUND(E109*U109,2)</f>
        <v>4.75</v>
      </c>
      <c r="W109" s="231"/>
      <c r="X109" s="231" t="s">
        <v>143</v>
      </c>
      <c r="Y109" s="231" t="s">
        <v>114</v>
      </c>
      <c r="Z109" s="210"/>
      <c r="AA109" s="210"/>
      <c r="AB109" s="210"/>
      <c r="AC109" s="210"/>
      <c r="AD109" s="210"/>
      <c r="AE109" s="210"/>
      <c r="AF109" s="210"/>
      <c r="AG109" s="210" t="s">
        <v>144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75" t="s">
        <v>284</v>
      </c>
      <c r="D110" s="270"/>
      <c r="E110" s="271">
        <v>19.8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146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>
        <v>47</v>
      </c>
      <c r="B111" s="228" t="s">
        <v>285</v>
      </c>
      <c r="C111" s="276" t="s">
        <v>286</v>
      </c>
      <c r="D111" s="229" t="s">
        <v>0</v>
      </c>
      <c r="E111" s="274"/>
      <c r="F111" s="232"/>
      <c r="G111" s="231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111</v>
      </c>
      <c r="T111" s="231" t="s">
        <v>111</v>
      </c>
      <c r="U111" s="231">
        <v>0</v>
      </c>
      <c r="V111" s="231">
        <f>ROUND(E111*U111,2)</f>
        <v>0</v>
      </c>
      <c r="W111" s="231"/>
      <c r="X111" s="231" t="s">
        <v>222</v>
      </c>
      <c r="Y111" s="231" t="s">
        <v>114</v>
      </c>
      <c r="Z111" s="210"/>
      <c r="AA111" s="210"/>
      <c r="AB111" s="210"/>
      <c r="AC111" s="210"/>
      <c r="AD111" s="210"/>
      <c r="AE111" s="210"/>
      <c r="AF111" s="210"/>
      <c r="AG111" s="210" t="s">
        <v>223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5">
      <c r="A112" s="234" t="s">
        <v>106</v>
      </c>
      <c r="B112" s="235" t="s">
        <v>73</v>
      </c>
      <c r="C112" s="258" t="s">
        <v>74</v>
      </c>
      <c r="D112" s="236"/>
      <c r="E112" s="237"/>
      <c r="F112" s="238"/>
      <c r="G112" s="238">
        <f>SUMIF(AG113:AG124,"&lt;&gt;NOR",G113:G124)</f>
        <v>0</v>
      </c>
      <c r="H112" s="238"/>
      <c r="I112" s="238">
        <f>SUM(I113:I124)</f>
        <v>0</v>
      </c>
      <c r="J112" s="238"/>
      <c r="K112" s="238">
        <f>SUM(K113:K124)</f>
        <v>0</v>
      </c>
      <c r="L112" s="238"/>
      <c r="M112" s="238">
        <f>SUM(M113:M124)</f>
        <v>0</v>
      </c>
      <c r="N112" s="237"/>
      <c r="O112" s="237">
        <f>SUM(O113:O124)</f>
        <v>0.5</v>
      </c>
      <c r="P112" s="237"/>
      <c r="Q112" s="237">
        <f>SUM(Q113:Q124)</f>
        <v>0</v>
      </c>
      <c r="R112" s="238"/>
      <c r="S112" s="238"/>
      <c r="T112" s="239"/>
      <c r="U112" s="233"/>
      <c r="V112" s="233">
        <f>SUM(V113:V124)</f>
        <v>30.560000000000002</v>
      </c>
      <c r="W112" s="233"/>
      <c r="X112" s="233"/>
      <c r="Y112" s="233"/>
      <c r="AG112" t="s">
        <v>107</v>
      </c>
    </row>
    <row r="113" spans="1:60" outlineLevel="1" x14ac:dyDescent="0.25">
      <c r="A113" s="241">
        <v>48</v>
      </c>
      <c r="B113" s="242" t="s">
        <v>287</v>
      </c>
      <c r="C113" s="259" t="s">
        <v>288</v>
      </c>
      <c r="D113" s="243" t="s">
        <v>176</v>
      </c>
      <c r="E113" s="244">
        <v>45.7395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1.9000000000000001E-4</v>
      </c>
      <c r="O113" s="244">
        <f>ROUND(E113*N113,2)</f>
        <v>0.01</v>
      </c>
      <c r="P113" s="244">
        <v>0</v>
      </c>
      <c r="Q113" s="244">
        <f>ROUND(E113*P113,2)</f>
        <v>0</v>
      </c>
      <c r="R113" s="246"/>
      <c r="S113" s="246" t="s">
        <v>111</v>
      </c>
      <c r="T113" s="247" t="s">
        <v>111</v>
      </c>
      <c r="U113" s="231">
        <v>0.55000000000000004</v>
      </c>
      <c r="V113" s="231">
        <f>ROUND(E113*U113,2)</f>
        <v>25.16</v>
      </c>
      <c r="W113" s="231"/>
      <c r="X113" s="231" t="s">
        <v>143</v>
      </c>
      <c r="Y113" s="231" t="s">
        <v>114</v>
      </c>
      <c r="Z113" s="210"/>
      <c r="AA113" s="210"/>
      <c r="AB113" s="210"/>
      <c r="AC113" s="210"/>
      <c r="AD113" s="210"/>
      <c r="AE113" s="210"/>
      <c r="AF113" s="210"/>
      <c r="AG113" s="210" t="s">
        <v>144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75" t="s">
        <v>289</v>
      </c>
      <c r="D114" s="270"/>
      <c r="E114" s="271">
        <v>17.147500000000001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146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75" t="s">
        <v>290</v>
      </c>
      <c r="D115" s="270"/>
      <c r="E115" s="271">
        <v>8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146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75" t="s">
        <v>291</v>
      </c>
      <c r="D116" s="270"/>
      <c r="E116" s="271">
        <v>20.591999999999999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146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51">
        <v>49</v>
      </c>
      <c r="B117" s="252" t="s">
        <v>292</v>
      </c>
      <c r="C117" s="262" t="s">
        <v>293</v>
      </c>
      <c r="D117" s="253" t="s">
        <v>207</v>
      </c>
      <c r="E117" s="254">
        <v>13</v>
      </c>
      <c r="F117" s="255"/>
      <c r="G117" s="256">
        <f>ROUND(E117*F117,2)</f>
        <v>0</v>
      </c>
      <c r="H117" s="255"/>
      <c r="I117" s="256">
        <f>ROUND(E117*H117,2)</f>
        <v>0</v>
      </c>
      <c r="J117" s="255"/>
      <c r="K117" s="256">
        <f>ROUND(E117*J117,2)</f>
        <v>0</v>
      </c>
      <c r="L117" s="256">
        <v>21</v>
      </c>
      <c r="M117" s="256">
        <f>G117*(1+L117/100)</f>
        <v>0</v>
      </c>
      <c r="N117" s="254">
        <v>1.0000000000000001E-5</v>
      </c>
      <c r="O117" s="254">
        <f>ROUND(E117*N117,2)</f>
        <v>0</v>
      </c>
      <c r="P117" s="254">
        <v>0</v>
      </c>
      <c r="Q117" s="254">
        <f>ROUND(E117*P117,2)</f>
        <v>0</v>
      </c>
      <c r="R117" s="256"/>
      <c r="S117" s="256" t="s">
        <v>211</v>
      </c>
      <c r="T117" s="257" t="s">
        <v>112</v>
      </c>
      <c r="U117" s="231">
        <v>0.41499999999999998</v>
      </c>
      <c r="V117" s="231">
        <f>ROUND(E117*U117,2)</f>
        <v>5.4</v>
      </c>
      <c r="W117" s="231"/>
      <c r="X117" s="231" t="s">
        <v>143</v>
      </c>
      <c r="Y117" s="231" t="s">
        <v>114</v>
      </c>
      <c r="Z117" s="210"/>
      <c r="AA117" s="210"/>
      <c r="AB117" s="210"/>
      <c r="AC117" s="210"/>
      <c r="AD117" s="210"/>
      <c r="AE117" s="210"/>
      <c r="AF117" s="210"/>
      <c r="AG117" s="210" t="s">
        <v>144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41">
        <v>50</v>
      </c>
      <c r="B118" s="242" t="s">
        <v>294</v>
      </c>
      <c r="C118" s="259" t="s">
        <v>295</v>
      </c>
      <c r="D118" s="243" t="s">
        <v>176</v>
      </c>
      <c r="E118" s="244">
        <v>50.313450000000003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9.7999999999999997E-3</v>
      </c>
      <c r="O118" s="244">
        <f>ROUND(E118*N118,2)</f>
        <v>0.49</v>
      </c>
      <c r="P118" s="244">
        <v>0</v>
      </c>
      <c r="Q118" s="244">
        <f>ROUND(E118*P118,2)</f>
        <v>0</v>
      </c>
      <c r="R118" s="246" t="s">
        <v>185</v>
      </c>
      <c r="S118" s="246" t="s">
        <v>111</v>
      </c>
      <c r="T118" s="247" t="s">
        <v>111</v>
      </c>
      <c r="U118" s="231">
        <v>0</v>
      </c>
      <c r="V118" s="231">
        <f>ROUND(E118*U118,2)</f>
        <v>0</v>
      </c>
      <c r="W118" s="231"/>
      <c r="X118" s="231" t="s">
        <v>186</v>
      </c>
      <c r="Y118" s="231" t="s">
        <v>114</v>
      </c>
      <c r="Z118" s="210"/>
      <c r="AA118" s="210"/>
      <c r="AB118" s="210"/>
      <c r="AC118" s="210"/>
      <c r="AD118" s="210"/>
      <c r="AE118" s="210"/>
      <c r="AF118" s="210"/>
      <c r="AG118" s="210" t="s">
        <v>187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75" t="s">
        <v>289</v>
      </c>
      <c r="D119" s="270"/>
      <c r="E119" s="271">
        <v>17.147500000000001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146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75" t="s">
        <v>290</v>
      </c>
      <c r="D120" s="270"/>
      <c r="E120" s="271">
        <v>8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146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75" t="s">
        <v>291</v>
      </c>
      <c r="D121" s="270"/>
      <c r="E121" s="271">
        <v>20.591999999999999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146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77" t="s">
        <v>296</v>
      </c>
      <c r="D122" s="272"/>
      <c r="E122" s="273">
        <v>45.7395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146</v>
      </c>
      <c r="AH122" s="210">
        <v>1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75" t="s">
        <v>297</v>
      </c>
      <c r="D123" s="270"/>
      <c r="E123" s="271">
        <v>4.57395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146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>
        <v>51</v>
      </c>
      <c r="B124" s="228" t="s">
        <v>298</v>
      </c>
      <c r="C124" s="276" t="s">
        <v>299</v>
      </c>
      <c r="D124" s="229" t="s">
        <v>0</v>
      </c>
      <c r="E124" s="274"/>
      <c r="F124" s="232"/>
      <c r="G124" s="231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111</v>
      </c>
      <c r="T124" s="231" t="s">
        <v>111</v>
      </c>
      <c r="U124" s="231">
        <v>0</v>
      </c>
      <c r="V124" s="231">
        <f>ROUND(E124*U124,2)</f>
        <v>0</v>
      </c>
      <c r="W124" s="231"/>
      <c r="X124" s="231" t="s">
        <v>222</v>
      </c>
      <c r="Y124" s="231" t="s">
        <v>114</v>
      </c>
      <c r="Z124" s="210"/>
      <c r="AA124" s="210"/>
      <c r="AB124" s="210"/>
      <c r="AC124" s="210"/>
      <c r="AD124" s="210"/>
      <c r="AE124" s="210"/>
      <c r="AF124" s="210"/>
      <c r="AG124" s="210" t="s">
        <v>223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5">
      <c r="A125" s="234" t="s">
        <v>106</v>
      </c>
      <c r="B125" s="235" t="s">
        <v>75</v>
      </c>
      <c r="C125" s="258" t="s">
        <v>76</v>
      </c>
      <c r="D125" s="236"/>
      <c r="E125" s="237"/>
      <c r="F125" s="238"/>
      <c r="G125" s="238">
        <f>SUMIF(AG126:AG135,"&lt;&gt;NOR",G126:G135)</f>
        <v>0</v>
      </c>
      <c r="H125" s="238"/>
      <c r="I125" s="238">
        <f>SUM(I126:I135)</f>
        <v>0</v>
      </c>
      <c r="J125" s="238"/>
      <c r="K125" s="238">
        <f>SUM(K126:K135)</f>
        <v>0</v>
      </c>
      <c r="L125" s="238"/>
      <c r="M125" s="238">
        <f>SUM(M126:M135)</f>
        <v>0</v>
      </c>
      <c r="N125" s="237"/>
      <c r="O125" s="237">
        <f>SUM(O126:O135)</f>
        <v>0.11000000000000001</v>
      </c>
      <c r="P125" s="237"/>
      <c r="Q125" s="237">
        <f>SUM(Q126:Q135)</f>
        <v>0</v>
      </c>
      <c r="R125" s="238"/>
      <c r="S125" s="238"/>
      <c r="T125" s="239"/>
      <c r="U125" s="233"/>
      <c r="V125" s="233">
        <f>SUM(V126:V135)</f>
        <v>55.230000000000004</v>
      </c>
      <c r="W125" s="233"/>
      <c r="X125" s="233"/>
      <c r="Y125" s="233"/>
      <c r="AG125" t="s">
        <v>107</v>
      </c>
    </row>
    <row r="126" spans="1:60" outlineLevel="1" x14ac:dyDescent="0.25">
      <c r="A126" s="241">
        <v>52</v>
      </c>
      <c r="B126" s="242" t="s">
        <v>300</v>
      </c>
      <c r="C126" s="259" t="s">
        <v>301</v>
      </c>
      <c r="D126" s="243" t="s">
        <v>176</v>
      </c>
      <c r="E126" s="244">
        <v>220.92076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3.2000000000000003E-4</v>
      </c>
      <c r="O126" s="244">
        <f>ROUND(E126*N126,2)</f>
        <v>7.0000000000000007E-2</v>
      </c>
      <c r="P126" s="244">
        <v>0</v>
      </c>
      <c r="Q126" s="244">
        <f>ROUND(E126*P126,2)</f>
        <v>0</v>
      </c>
      <c r="R126" s="246"/>
      <c r="S126" s="246" t="s">
        <v>111</v>
      </c>
      <c r="T126" s="247" t="s">
        <v>111</v>
      </c>
      <c r="U126" s="231">
        <v>0.1</v>
      </c>
      <c r="V126" s="231">
        <f>ROUND(E126*U126,2)</f>
        <v>22.09</v>
      </c>
      <c r="W126" s="231"/>
      <c r="X126" s="231" t="s">
        <v>143</v>
      </c>
      <c r="Y126" s="231" t="s">
        <v>114</v>
      </c>
      <c r="Z126" s="210"/>
      <c r="AA126" s="210"/>
      <c r="AB126" s="210"/>
      <c r="AC126" s="210"/>
      <c r="AD126" s="210"/>
      <c r="AE126" s="210"/>
      <c r="AF126" s="210"/>
      <c r="AG126" s="210" t="s">
        <v>144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75" t="s">
        <v>302</v>
      </c>
      <c r="D127" s="270"/>
      <c r="E127" s="271">
        <v>20.808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146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75" t="s">
        <v>303</v>
      </c>
      <c r="D128" s="270"/>
      <c r="E128" s="271">
        <v>22.651199999999999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146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3" x14ac:dyDescent="0.25">
      <c r="A129" s="227"/>
      <c r="B129" s="228"/>
      <c r="C129" s="275" t="s">
        <v>304</v>
      </c>
      <c r="D129" s="270"/>
      <c r="E129" s="271">
        <v>6.5279999999999996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146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3" x14ac:dyDescent="0.25">
      <c r="A130" s="227"/>
      <c r="B130" s="228"/>
      <c r="C130" s="275" t="s">
        <v>305</v>
      </c>
      <c r="D130" s="270"/>
      <c r="E130" s="271">
        <v>16.035360000000001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146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75" t="s">
        <v>306</v>
      </c>
      <c r="D131" s="270"/>
      <c r="E131" s="271">
        <v>15.2592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146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75" t="s">
        <v>307</v>
      </c>
      <c r="D132" s="270"/>
      <c r="E132" s="271">
        <v>48.16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146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75" t="s">
        <v>308</v>
      </c>
      <c r="D133" s="270"/>
      <c r="E133" s="271">
        <v>91.478999999999999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146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1">
        <v>53</v>
      </c>
      <c r="B134" s="242" t="s">
        <v>309</v>
      </c>
      <c r="C134" s="259" t="s">
        <v>310</v>
      </c>
      <c r="D134" s="243" t="s">
        <v>176</v>
      </c>
      <c r="E134" s="244">
        <v>220.92076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1.6000000000000001E-4</v>
      </c>
      <c r="O134" s="244">
        <f>ROUND(E134*N134,2)</f>
        <v>0.04</v>
      </c>
      <c r="P134" s="244">
        <v>0</v>
      </c>
      <c r="Q134" s="244">
        <f>ROUND(E134*P134,2)</f>
        <v>0</v>
      </c>
      <c r="R134" s="246"/>
      <c r="S134" s="246" t="s">
        <v>111</v>
      </c>
      <c r="T134" s="247" t="s">
        <v>111</v>
      </c>
      <c r="U134" s="231">
        <v>0.15</v>
      </c>
      <c r="V134" s="231">
        <f>ROUND(E134*U134,2)</f>
        <v>33.14</v>
      </c>
      <c r="W134" s="231"/>
      <c r="X134" s="231" t="s">
        <v>143</v>
      </c>
      <c r="Y134" s="231" t="s">
        <v>114</v>
      </c>
      <c r="Z134" s="210"/>
      <c r="AA134" s="210"/>
      <c r="AB134" s="210"/>
      <c r="AC134" s="210"/>
      <c r="AD134" s="210"/>
      <c r="AE134" s="210"/>
      <c r="AF134" s="210"/>
      <c r="AG134" s="210" t="s">
        <v>144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1" outlineLevel="2" x14ac:dyDescent="0.25">
      <c r="A135" s="227"/>
      <c r="B135" s="228"/>
      <c r="C135" s="260" t="s">
        <v>311</v>
      </c>
      <c r="D135" s="248"/>
      <c r="E135" s="248"/>
      <c r="F135" s="248"/>
      <c r="G135" s="248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116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49" t="str">
        <f>C135</f>
        <v>Koncentrovaný vodou ředitelný fungicidní a insekticidní přípravek na dřevo. Včetně montáže, dodávky a demontáže lešení.</v>
      </c>
      <c r="BB135" s="210"/>
      <c r="BC135" s="210"/>
      <c r="BD135" s="210"/>
      <c r="BE135" s="210"/>
      <c r="BF135" s="210"/>
      <c r="BG135" s="210"/>
      <c r="BH135" s="210"/>
    </row>
    <row r="136" spans="1:60" x14ac:dyDescent="0.25">
      <c r="A136" s="3"/>
      <c r="B136" s="4"/>
      <c r="C136" s="26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12</v>
      </c>
      <c r="AF136">
        <v>21</v>
      </c>
      <c r="AG136" t="s">
        <v>92</v>
      </c>
    </row>
    <row r="137" spans="1:60" x14ac:dyDescent="0.25">
      <c r="A137" s="213"/>
      <c r="B137" s="214" t="s">
        <v>31</v>
      </c>
      <c r="C137" s="264"/>
      <c r="D137" s="215"/>
      <c r="E137" s="216"/>
      <c r="F137" s="216"/>
      <c r="G137" s="240">
        <f>G8+G35+G44+G52+G55+G57+G59+G71+G99+G112+G125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135</v>
      </c>
    </row>
    <row r="138" spans="1:60" x14ac:dyDescent="0.25">
      <c r="A138" s="3"/>
      <c r="B138" s="4"/>
      <c r="C138" s="26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3"/>
      <c r="B139" s="4"/>
      <c r="C139" s="26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17" t="s">
        <v>136</v>
      </c>
      <c r="B140" s="217"/>
      <c r="C140" s="265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18"/>
      <c r="B141" s="219"/>
      <c r="C141" s="266"/>
      <c r="D141" s="219"/>
      <c r="E141" s="219"/>
      <c r="F141" s="219"/>
      <c r="G141" s="2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137</v>
      </c>
    </row>
    <row r="142" spans="1:60" x14ac:dyDescent="0.25">
      <c r="A142" s="221"/>
      <c r="B142" s="222"/>
      <c r="C142" s="267"/>
      <c r="D142" s="222"/>
      <c r="E142" s="222"/>
      <c r="F142" s="222"/>
      <c r="G142" s="22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21"/>
      <c r="B143" s="222"/>
      <c r="C143" s="267"/>
      <c r="D143" s="222"/>
      <c r="E143" s="222"/>
      <c r="F143" s="222"/>
      <c r="G143" s="22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21"/>
      <c r="B144" s="222"/>
      <c r="C144" s="267"/>
      <c r="D144" s="222"/>
      <c r="E144" s="222"/>
      <c r="F144" s="222"/>
      <c r="G144" s="2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224"/>
      <c r="B145" s="225"/>
      <c r="C145" s="268"/>
      <c r="D145" s="225"/>
      <c r="E145" s="225"/>
      <c r="F145" s="225"/>
      <c r="G145" s="2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3"/>
      <c r="B146" s="4"/>
      <c r="C146" s="26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C147" s="269"/>
      <c r="D147" s="10"/>
      <c r="AG147" t="s">
        <v>139</v>
      </c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">
    <mergeCell ref="A1:G1"/>
    <mergeCell ref="C2:G2"/>
    <mergeCell ref="C3:G3"/>
    <mergeCell ref="C4:G4"/>
    <mergeCell ref="A140:C140"/>
    <mergeCell ref="A141:G145"/>
    <mergeCell ref="C103:G103"/>
    <mergeCell ref="C106:G106"/>
    <mergeCell ref="C135:G135"/>
  </mergeCells>
  <pageMargins left="0.59055118110236204" right="0.196850393700787" top="0.78740157499999996" bottom="0.78740157499999996" header="0.3" footer="0.3"/>
  <pageSetup paperSize="8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4D66-ADE3-4CF1-B5C6-5736C72144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79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80</v>
      </c>
    </row>
    <row r="3" spans="1:60" ht="25.05" customHeight="1" x14ac:dyDescent="0.25">
      <c r="A3" s="196" t="s">
        <v>9</v>
      </c>
      <c r="B3" s="49" t="s">
        <v>48</v>
      </c>
      <c r="C3" s="199" t="s">
        <v>44</v>
      </c>
      <c r="D3" s="197"/>
      <c r="E3" s="197"/>
      <c r="F3" s="197"/>
      <c r="G3" s="198"/>
      <c r="AC3" s="174" t="s">
        <v>80</v>
      </c>
      <c r="AG3" t="s">
        <v>82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83</v>
      </c>
    </row>
    <row r="5" spans="1:60" x14ac:dyDescent="0.25">
      <c r="D5" s="10"/>
    </row>
    <row r="6" spans="1:60" ht="39.6" x14ac:dyDescent="0.25">
      <c r="A6" s="206" t="s">
        <v>84</v>
      </c>
      <c r="B6" s="208" t="s">
        <v>85</v>
      </c>
      <c r="C6" s="208" t="s">
        <v>86</v>
      </c>
      <c r="D6" s="207" t="s">
        <v>87</v>
      </c>
      <c r="E6" s="206" t="s">
        <v>88</v>
      </c>
      <c r="F6" s="205" t="s">
        <v>89</v>
      </c>
      <c r="G6" s="206" t="s">
        <v>31</v>
      </c>
      <c r="H6" s="209" t="s">
        <v>32</v>
      </c>
      <c r="I6" s="209" t="s">
        <v>90</v>
      </c>
      <c r="J6" s="209" t="s">
        <v>33</v>
      </c>
      <c r="K6" s="209" t="s">
        <v>91</v>
      </c>
      <c r="L6" s="209" t="s">
        <v>92</v>
      </c>
      <c r="M6" s="209" t="s">
        <v>93</v>
      </c>
      <c r="N6" s="209" t="s">
        <v>94</v>
      </c>
      <c r="O6" s="209" t="s">
        <v>95</v>
      </c>
      <c r="P6" s="209" t="s">
        <v>96</v>
      </c>
      <c r="Q6" s="209" t="s">
        <v>97</v>
      </c>
      <c r="R6" s="209" t="s">
        <v>98</v>
      </c>
      <c r="S6" s="209" t="s">
        <v>99</v>
      </c>
      <c r="T6" s="209" t="s">
        <v>100</v>
      </c>
      <c r="U6" s="209" t="s">
        <v>101</v>
      </c>
      <c r="V6" s="209" t="s">
        <v>102</v>
      </c>
      <c r="W6" s="209" t="s">
        <v>103</v>
      </c>
      <c r="X6" s="209" t="s">
        <v>104</v>
      </c>
      <c r="Y6" s="209" t="s">
        <v>105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4" t="s">
        <v>106</v>
      </c>
      <c r="B8" s="235" t="s">
        <v>55</v>
      </c>
      <c r="C8" s="258" t="s">
        <v>56</v>
      </c>
      <c r="D8" s="236"/>
      <c r="E8" s="237"/>
      <c r="F8" s="238"/>
      <c r="G8" s="238">
        <f>SUMIF(AG9:AG22,"&lt;&gt;NOR",G9:G22)</f>
        <v>0</v>
      </c>
      <c r="H8" s="238"/>
      <c r="I8" s="238">
        <f>SUM(I9:I22)</f>
        <v>0</v>
      </c>
      <c r="J8" s="238"/>
      <c r="K8" s="238">
        <f>SUM(K9:K22)</f>
        <v>0</v>
      </c>
      <c r="L8" s="238"/>
      <c r="M8" s="238">
        <f>SUM(M9:M22)</f>
        <v>0</v>
      </c>
      <c r="N8" s="237"/>
      <c r="O8" s="237">
        <f>SUM(O9:O22)</f>
        <v>0</v>
      </c>
      <c r="P8" s="237"/>
      <c r="Q8" s="237">
        <f>SUM(Q9:Q22)</f>
        <v>0</v>
      </c>
      <c r="R8" s="238"/>
      <c r="S8" s="238"/>
      <c r="T8" s="239"/>
      <c r="U8" s="233"/>
      <c r="V8" s="233">
        <f>SUM(V9:V22)</f>
        <v>3.9899999999999998</v>
      </c>
      <c r="W8" s="233"/>
      <c r="X8" s="233"/>
      <c r="Y8" s="233"/>
      <c r="AG8" t="s">
        <v>107</v>
      </c>
    </row>
    <row r="9" spans="1:60" outlineLevel="1" x14ac:dyDescent="0.25">
      <c r="A9" s="241">
        <v>1</v>
      </c>
      <c r="B9" s="242" t="s">
        <v>312</v>
      </c>
      <c r="C9" s="259" t="s">
        <v>313</v>
      </c>
      <c r="D9" s="243" t="s">
        <v>142</v>
      </c>
      <c r="E9" s="244">
        <v>1.92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111</v>
      </c>
      <c r="T9" s="247" t="s">
        <v>111</v>
      </c>
      <c r="U9" s="231">
        <v>0.36499999999999999</v>
      </c>
      <c r="V9" s="231">
        <f>ROUND(E9*U9,2)</f>
        <v>0.7</v>
      </c>
      <c r="W9" s="231"/>
      <c r="X9" s="231" t="s">
        <v>143</v>
      </c>
      <c r="Y9" s="231" t="s">
        <v>114</v>
      </c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75" t="s">
        <v>314</v>
      </c>
      <c r="D10" s="270"/>
      <c r="E10" s="271">
        <v>1.92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1">
        <v>2</v>
      </c>
      <c r="B11" s="242" t="s">
        <v>315</v>
      </c>
      <c r="C11" s="259" t="s">
        <v>316</v>
      </c>
      <c r="D11" s="243" t="s">
        <v>142</v>
      </c>
      <c r="E11" s="244">
        <v>1.92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111</v>
      </c>
      <c r="T11" s="247" t="s">
        <v>111</v>
      </c>
      <c r="U11" s="231">
        <v>1.23</v>
      </c>
      <c r="V11" s="231">
        <f>ROUND(E11*U11,2)</f>
        <v>2.36</v>
      </c>
      <c r="W11" s="231"/>
      <c r="X11" s="231" t="s">
        <v>143</v>
      </c>
      <c r="Y11" s="231" t="s">
        <v>114</v>
      </c>
      <c r="Z11" s="210"/>
      <c r="AA11" s="210"/>
      <c r="AB11" s="210"/>
      <c r="AC11" s="210"/>
      <c r="AD11" s="210"/>
      <c r="AE11" s="210"/>
      <c r="AF11" s="210"/>
      <c r="AG11" s="210" t="s">
        <v>144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75" t="s">
        <v>314</v>
      </c>
      <c r="D12" s="270"/>
      <c r="E12" s="271">
        <v>1.92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1">
        <v>3</v>
      </c>
      <c r="B13" s="242" t="s">
        <v>158</v>
      </c>
      <c r="C13" s="259" t="s">
        <v>159</v>
      </c>
      <c r="D13" s="243" t="s">
        <v>142</v>
      </c>
      <c r="E13" s="244">
        <v>1.2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111</v>
      </c>
      <c r="T13" s="247" t="s">
        <v>111</v>
      </c>
      <c r="U13" s="231">
        <v>0.01</v>
      </c>
      <c r="V13" s="231">
        <f>ROUND(E13*U13,2)</f>
        <v>0.01</v>
      </c>
      <c r="W13" s="231"/>
      <c r="X13" s="231" t="s">
        <v>143</v>
      </c>
      <c r="Y13" s="231" t="s">
        <v>114</v>
      </c>
      <c r="Z13" s="210"/>
      <c r="AA13" s="210"/>
      <c r="AB13" s="210"/>
      <c r="AC13" s="210"/>
      <c r="AD13" s="210"/>
      <c r="AE13" s="210"/>
      <c r="AF13" s="210"/>
      <c r="AG13" s="210" t="s">
        <v>144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75" t="s">
        <v>317</v>
      </c>
      <c r="D14" s="270"/>
      <c r="E14" s="271">
        <v>1.92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146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75" t="s">
        <v>318</v>
      </c>
      <c r="D15" s="270"/>
      <c r="E15" s="271">
        <v>-0.72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146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1">
        <v>4</v>
      </c>
      <c r="B16" s="242" t="s">
        <v>163</v>
      </c>
      <c r="C16" s="259" t="s">
        <v>164</v>
      </c>
      <c r="D16" s="243" t="s">
        <v>142</v>
      </c>
      <c r="E16" s="244">
        <v>6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111</v>
      </c>
      <c r="T16" s="247" t="s">
        <v>111</v>
      </c>
      <c r="U16" s="231">
        <v>0</v>
      </c>
      <c r="V16" s="231">
        <f>ROUND(E16*U16,2)</f>
        <v>0</v>
      </c>
      <c r="W16" s="231"/>
      <c r="X16" s="231" t="s">
        <v>143</v>
      </c>
      <c r="Y16" s="231" t="s">
        <v>114</v>
      </c>
      <c r="Z16" s="210"/>
      <c r="AA16" s="210"/>
      <c r="AB16" s="210"/>
      <c r="AC16" s="210"/>
      <c r="AD16" s="210"/>
      <c r="AE16" s="210"/>
      <c r="AF16" s="210"/>
      <c r="AG16" s="210" t="s">
        <v>144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75" t="s">
        <v>319</v>
      </c>
      <c r="D17" s="270"/>
      <c r="E17" s="271">
        <v>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1">
        <v>5</v>
      </c>
      <c r="B18" s="252" t="s">
        <v>166</v>
      </c>
      <c r="C18" s="262" t="s">
        <v>167</v>
      </c>
      <c r="D18" s="253" t="s">
        <v>142</v>
      </c>
      <c r="E18" s="254">
        <v>1.2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21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/>
      <c r="S18" s="256" t="s">
        <v>111</v>
      </c>
      <c r="T18" s="257" t="s">
        <v>111</v>
      </c>
      <c r="U18" s="231">
        <v>0.65200000000000002</v>
      </c>
      <c r="V18" s="231">
        <f>ROUND(E18*U18,2)</f>
        <v>0.78</v>
      </c>
      <c r="W18" s="231"/>
      <c r="X18" s="231" t="s">
        <v>143</v>
      </c>
      <c r="Y18" s="231" t="s">
        <v>114</v>
      </c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1">
        <v>6</v>
      </c>
      <c r="B19" s="242" t="s">
        <v>320</v>
      </c>
      <c r="C19" s="259" t="s">
        <v>321</v>
      </c>
      <c r="D19" s="243" t="s">
        <v>142</v>
      </c>
      <c r="E19" s="244">
        <v>0.72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111</v>
      </c>
      <c r="T19" s="247" t="s">
        <v>111</v>
      </c>
      <c r="U19" s="231">
        <v>0.2</v>
      </c>
      <c r="V19" s="231">
        <f>ROUND(E19*U19,2)</f>
        <v>0.14000000000000001</v>
      </c>
      <c r="W19" s="231"/>
      <c r="X19" s="231" t="s">
        <v>143</v>
      </c>
      <c r="Y19" s="231" t="s">
        <v>114</v>
      </c>
      <c r="Z19" s="210"/>
      <c r="AA19" s="210"/>
      <c r="AB19" s="210"/>
      <c r="AC19" s="210"/>
      <c r="AD19" s="210"/>
      <c r="AE19" s="210"/>
      <c r="AF19" s="210"/>
      <c r="AG19" s="210" t="s">
        <v>144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0" t="s">
        <v>322</v>
      </c>
      <c r="D20" s="248"/>
      <c r="E20" s="248"/>
      <c r="F20" s="248"/>
      <c r="G20" s="248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116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27"/>
      <c r="B21" s="228"/>
      <c r="C21" s="275" t="s">
        <v>323</v>
      </c>
      <c r="D21" s="270"/>
      <c r="E21" s="271">
        <v>0.72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51">
        <v>7</v>
      </c>
      <c r="B22" s="252" t="s">
        <v>180</v>
      </c>
      <c r="C22" s="262" t="s">
        <v>181</v>
      </c>
      <c r="D22" s="253" t="s">
        <v>142</v>
      </c>
      <c r="E22" s="254">
        <v>1.2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111</v>
      </c>
      <c r="T22" s="257" t="s">
        <v>111</v>
      </c>
      <c r="U22" s="231">
        <v>0</v>
      </c>
      <c r="V22" s="231">
        <f>ROUND(E22*U22,2)</f>
        <v>0</v>
      </c>
      <c r="W22" s="231"/>
      <c r="X22" s="231" t="s">
        <v>143</v>
      </c>
      <c r="Y22" s="231" t="s">
        <v>114</v>
      </c>
      <c r="Z22" s="210"/>
      <c r="AA22" s="210"/>
      <c r="AB22" s="210"/>
      <c r="AC22" s="210"/>
      <c r="AD22" s="210"/>
      <c r="AE22" s="210"/>
      <c r="AF22" s="210"/>
      <c r="AG22" s="210" t="s">
        <v>144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4" t="s">
        <v>106</v>
      </c>
      <c r="B23" s="235" t="s">
        <v>57</v>
      </c>
      <c r="C23" s="258" t="s">
        <v>58</v>
      </c>
      <c r="D23" s="236"/>
      <c r="E23" s="237"/>
      <c r="F23" s="238"/>
      <c r="G23" s="238">
        <f>SUMIF(AG24:AG28,"&lt;&gt;NOR",G24:G28)</f>
        <v>0</v>
      </c>
      <c r="H23" s="238"/>
      <c r="I23" s="238">
        <f>SUM(I24:I28)</f>
        <v>0</v>
      </c>
      <c r="J23" s="238"/>
      <c r="K23" s="238">
        <f>SUM(K24:K28)</f>
        <v>0</v>
      </c>
      <c r="L23" s="238"/>
      <c r="M23" s="238">
        <f>SUM(M24:M28)</f>
        <v>0</v>
      </c>
      <c r="N23" s="237"/>
      <c r="O23" s="237">
        <f>SUM(O24:O28)</f>
        <v>3.49</v>
      </c>
      <c r="P23" s="237"/>
      <c r="Q23" s="237">
        <f>SUM(Q24:Q28)</f>
        <v>0</v>
      </c>
      <c r="R23" s="238"/>
      <c r="S23" s="238"/>
      <c r="T23" s="239"/>
      <c r="U23" s="233"/>
      <c r="V23" s="233">
        <f>SUM(V24:V28)</f>
        <v>0.3</v>
      </c>
      <c r="W23" s="233"/>
      <c r="X23" s="233"/>
      <c r="Y23" s="233"/>
      <c r="AG23" t="s">
        <v>107</v>
      </c>
    </row>
    <row r="24" spans="1:60" outlineLevel="1" x14ac:dyDescent="0.25">
      <c r="A24" s="241">
        <v>8</v>
      </c>
      <c r="B24" s="242" t="s">
        <v>324</v>
      </c>
      <c r="C24" s="259" t="s">
        <v>325</v>
      </c>
      <c r="D24" s="243" t="s">
        <v>176</v>
      </c>
      <c r="E24" s="244">
        <v>4.0212399999999997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1.7000000000000001E-4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111</v>
      </c>
      <c r="T24" s="247" t="s">
        <v>111</v>
      </c>
      <c r="U24" s="231">
        <v>7.4999999999999997E-2</v>
      </c>
      <c r="V24" s="231">
        <f>ROUND(E24*U24,2)</f>
        <v>0.3</v>
      </c>
      <c r="W24" s="231"/>
      <c r="X24" s="231" t="s">
        <v>143</v>
      </c>
      <c r="Y24" s="231" t="s">
        <v>114</v>
      </c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75" t="s">
        <v>326</v>
      </c>
      <c r="D25" s="270"/>
      <c r="E25" s="271">
        <v>4.0212399999999997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146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51">
        <v>9</v>
      </c>
      <c r="B26" s="252" t="s">
        <v>327</v>
      </c>
      <c r="C26" s="262" t="s">
        <v>328</v>
      </c>
      <c r="D26" s="253" t="s">
        <v>207</v>
      </c>
      <c r="E26" s="254">
        <v>8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21</v>
      </c>
      <c r="M26" s="256">
        <f>G26*(1+L26/100)</f>
        <v>0</v>
      </c>
      <c r="N26" s="254">
        <v>0.43683</v>
      </c>
      <c r="O26" s="254">
        <f>ROUND(E26*N26,2)</f>
        <v>3.49</v>
      </c>
      <c r="P26" s="254">
        <v>0</v>
      </c>
      <c r="Q26" s="254">
        <f>ROUND(E26*P26,2)</f>
        <v>0</v>
      </c>
      <c r="R26" s="256"/>
      <c r="S26" s="256" t="s">
        <v>111</v>
      </c>
      <c r="T26" s="257" t="s">
        <v>329</v>
      </c>
      <c r="U26" s="231">
        <v>0</v>
      </c>
      <c r="V26" s="231">
        <f>ROUND(E26*U26,2)</f>
        <v>0</v>
      </c>
      <c r="W26" s="231"/>
      <c r="X26" s="231" t="s">
        <v>330</v>
      </c>
      <c r="Y26" s="231" t="s">
        <v>114</v>
      </c>
      <c r="Z26" s="210"/>
      <c r="AA26" s="210"/>
      <c r="AB26" s="210"/>
      <c r="AC26" s="210"/>
      <c r="AD26" s="210"/>
      <c r="AE26" s="210"/>
      <c r="AF26" s="210"/>
      <c r="AG26" s="210" t="s">
        <v>331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1">
        <v>10</v>
      </c>
      <c r="B27" s="242" t="s">
        <v>332</v>
      </c>
      <c r="C27" s="259" t="s">
        <v>333</v>
      </c>
      <c r="D27" s="243" t="s">
        <v>176</v>
      </c>
      <c r="E27" s="244">
        <v>4.6244199999999998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2.9999999999999997E-4</v>
      </c>
      <c r="O27" s="244">
        <f>ROUND(E27*N27,2)</f>
        <v>0</v>
      </c>
      <c r="P27" s="244">
        <v>0</v>
      </c>
      <c r="Q27" s="244">
        <f>ROUND(E27*P27,2)</f>
        <v>0</v>
      </c>
      <c r="R27" s="246" t="s">
        <v>185</v>
      </c>
      <c r="S27" s="246" t="s">
        <v>111</v>
      </c>
      <c r="T27" s="247" t="s">
        <v>111</v>
      </c>
      <c r="U27" s="231">
        <v>0</v>
      </c>
      <c r="V27" s="231">
        <f>ROUND(E27*U27,2)</f>
        <v>0</v>
      </c>
      <c r="W27" s="231"/>
      <c r="X27" s="231" t="s">
        <v>186</v>
      </c>
      <c r="Y27" s="231" t="s">
        <v>114</v>
      </c>
      <c r="Z27" s="210"/>
      <c r="AA27" s="210"/>
      <c r="AB27" s="210"/>
      <c r="AC27" s="210"/>
      <c r="AD27" s="210"/>
      <c r="AE27" s="210"/>
      <c r="AF27" s="210"/>
      <c r="AG27" s="210" t="s">
        <v>187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75" t="s">
        <v>334</v>
      </c>
      <c r="D28" s="270"/>
      <c r="E28" s="271">
        <v>4.6244199999999998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146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34" t="s">
        <v>106</v>
      </c>
      <c r="B29" s="235" t="s">
        <v>65</v>
      </c>
      <c r="C29" s="258" t="s">
        <v>66</v>
      </c>
      <c r="D29" s="236"/>
      <c r="E29" s="237"/>
      <c r="F29" s="238"/>
      <c r="G29" s="238">
        <f>SUMIF(AG30:AG31,"&lt;&gt;NOR",G30:G31)</f>
        <v>0</v>
      </c>
      <c r="H29" s="238"/>
      <c r="I29" s="238">
        <f>SUM(I30:I31)</f>
        <v>0</v>
      </c>
      <c r="J29" s="238"/>
      <c r="K29" s="238">
        <f>SUM(K30:K31)</f>
        <v>0</v>
      </c>
      <c r="L29" s="238"/>
      <c r="M29" s="238">
        <f>SUM(M30:M31)</f>
        <v>0</v>
      </c>
      <c r="N29" s="237"/>
      <c r="O29" s="237">
        <f>SUM(O30:O31)</f>
        <v>0</v>
      </c>
      <c r="P29" s="237"/>
      <c r="Q29" s="237">
        <f>SUM(Q30:Q31)</f>
        <v>0</v>
      </c>
      <c r="R29" s="238"/>
      <c r="S29" s="238"/>
      <c r="T29" s="239"/>
      <c r="U29" s="233"/>
      <c r="V29" s="233">
        <f>SUM(V30:V31)</f>
        <v>0</v>
      </c>
      <c r="W29" s="233"/>
      <c r="X29" s="233"/>
      <c r="Y29" s="233"/>
      <c r="AG29" t="s">
        <v>107</v>
      </c>
    </row>
    <row r="30" spans="1:60" outlineLevel="1" x14ac:dyDescent="0.25">
      <c r="A30" s="241">
        <v>11</v>
      </c>
      <c r="B30" s="242" t="s">
        <v>335</v>
      </c>
      <c r="C30" s="259" t="s">
        <v>336</v>
      </c>
      <c r="D30" s="243" t="s">
        <v>221</v>
      </c>
      <c r="E30" s="244">
        <v>2.0699999999999998E-3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111</v>
      </c>
      <c r="T30" s="247" t="s">
        <v>111</v>
      </c>
      <c r="U30" s="231">
        <v>0.21149999999999999</v>
      </c>
      <c r="V30" s="231">
        <f>ROUND(E30*U30,2)</f>
        <v>0</v>
      </c>
      <c r="W30" s="231"/>
      <c r="X30" s="231" t="s">
        <v>222</v>
      </c>
      <c r="Y30" s="231" t="s">
        <v>114</v>
      </c>
      <c r="Z30" s="210"/>
      <c r="AA30" s="210"/>
      <c r="AB30" s="210"/>
      <c r="AC30" s="210"/>
      <c r="AD30" s="210"/>
      <c r="AE30" s="210"/>
      <c r="AF30" s="210"/>
      <c r="AG30" s="210" t="s">
        <v>223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0" t="s">
        <v>337</v>
      </c>
      <c r="D31" s="248"/>
      <c r="E31" s="248"/>
      <c r="F31" s="248"/>
      <c r="G31" s="248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116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3"/>
      <c r="B32" s="4"/>
      <c r="C32" s="26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92</v>
      </c>
    </row>
    <row r="33" spans="1:33" x14ac:dyDescent="0.25">
      <c r="A33" s="213"/>
      <c r="B33" s="214" t="s">
        <v>31</v>
      </c>
      <c r="C33" s="264"/>
      <c r="D33" s="215"/>
      <c r="E33" s="216"/>
      <c r="F33" s="216"/>
      <c r="G33" s="240">
        <f>G8+G23+G29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135</v>
      </c>
    </row>
    <row r="34" spans="1:33" x14ac:dyDescent="0.25">
      <c r="A34" s="3"/>
      <c r="B34" s="4"/>
      <c r="C34" s="26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26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17" t="s">
        <v>136</v>
      </c>
      <c r="B36" s="217"/>
      <c r="C36" s="26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18"/>
      <c r="B37" s="219"/>
      <c r="C37" s="266"/>
      <c r="D37" s="219"/>
      <c r="E37" s="219"/>
      <c r="F37" s="219"/>
      <c r="G37" s="22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137</v>
      </c>
    </row>
    <row r="38" spans="1:33" x14ac:dyDescent="0.25">
      <c r="A38" s="221"/>
      <c r="B38" s="222"/>
      <c r="C38" s="267"/>
      <c r="D38" s="222"/>
      <c r="E38" s="222"/>
      <c r="F38" s="222"/>
      <c r="G38" s="2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21"/>
      <c r="B39" s="222"/>
      <c r="C39" s="267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21"/>
      <c r="B40" s="222"/>
      <c r="C40" s="267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24"/>
      <c r="B41" s="225"/>
      <c r="C41" s="268"/>
      <c r="D41" s="225"/>
      <c r="E41" s="225"/>
      <c r="F41" s="225"/>
      <c r="G41" s="22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3"/>
      <c r="B42" s="4"/>
      <c r="C42" s="26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C43" s="269"/>
      <c r="D43" s="10"/>
      <c r="AG43" t="s">
        <v>139</v>
      </c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">
    <mergeCell ref="A1:G1"/>
    <mergeCell ref="C2:G2"/>
    <mergeCell ref="C3:G3"/>
    <mergeCell ref="C4:G4"/>
    <mergeCell ref="A36:C36"/>
    <mergeCell ref="A37:G41"/>
    <mergeCell ref="C20:G20"/>
    <mergeCell ref="C31:G31"/>
  </mergeCells>
  <pageMargins left="0.59055118110236204" right="0.196850393700787" top="0.78740157499999996" bottom="0.78740157499999996" header="0.3" footer="0.3"/>
  <pageSetup paperSize="8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 Naklady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'01 02 Pol'!Názvy_tisku</vt:lpstr>
      <vt:lpstr>oadresa</vt:lpstr>
      <vt:lpstr>Stavba!Objednatel</vt:lpstr>
      <vt:lpstr>Stavba!Objekt</vt:lpstr>
      <vt:lpstr>'00 00 Naklady'!Oblast_tisku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Vyškovská</dc:creator>
  <cp:lastModifiedBy>Gabriela Vyškovská</cp:lastModifiedBy>
  <cp:lastPrinted>2019-03-19T12:27:02Z</cp:lastPrinted>
  <dcterms:created xsi:type="dcterms:W3CDTF">2009-04-08T07:15:50Z</dcterms:created>
  <dcterms:modified xsi:type="dcterms:W3CDTF">2024-09-13T14:14:00Z</dcterms:modified>
</cp:coreProperties>
</file>