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40" windowWidth="27495" windowHeight="12210"/>
  </bookViews>
  <sheets>
    <sheet name="Rekapitulace stavby" sheetId="1" r:id="rId1"/>
    <sheet name="D.1.1 - Architektonicko s..." sheetId="2" r:id="rId2"/>
    <sheet name="D.1.4.E - R-FV-AC+HDO kab..." sheetId="3" r:id="rId3"/>
    <sheet name="D.1.4.LA - LPS - objekt A" sheetId="4" r:id="rId4"/>
    <sheet name="D.1.4.LC - LPS - objekt C" sheetId="5" r:id="rId5"/>
    <sheet name="VON - Vedlejší a ostatní ..." sheetId="6" r:id="rId6"/>
    <sheet name="Pokyny pro vyplnění" sheetId="7" r:id="rId7"/>
  </sheets>
  <definedNames>
    <definedName name="_xlnm._FilterDatabase" localSheetId="1" hidden="1">'D.1.1 - Architektonicko s...'!$C$106:$K$520</definedName>
    <definedName name="_xlnm._FilterDatabase" localSheetId="2" hidden="1">'D.1.4.E - R-FV-AC+HDO kab...'!$C$93:$K$260</definedName>
    <definedName name="_xlnm._FilterDatabase" localSheetId="3" hidden="1">'D.1.4.LA - LPS - objekt A'!$C$93:$K$259</definedName>
    <definedName name="_xlnm._FilterDatabase" localSheetId="4" hidden="1">'D.1.4.LC - LPS - objekt C'!$C$93:$K$259</definedName>
    <definedName name="_xlnm._FilterDatabase" localSheetId="5" hidden="1">'VON - Vedlejší a ostatní ...'!$C$82:$K$99</definedName>
    <definedName name="_xlnm.Print_Titles" localSheetId="1">'D.1.1 - Architektonicko s...'!$106:$106</definedName>
    <definedName name="_xlnm.Print_Titles" localSheetId="2">'D.1.4.E - R-FV-AC+HDO kab...'!$93:$93</definedName>
    <definedName name="_xlnm.Print_Titles" localSheetId="3">'D.1.4.LA - LPS - objekt A'!$93:$93</definedName>
    <definedName name="_xlnm.Print_Titles" localSheetId="4">'D.1.4.LC - LPS - objekt C'!$93:$93</definedName>
    <definedName name="_xlnm.Print_Titles" localSheetId="0">'Rekapitulace stavby'!$52:$52</definedName>
    <definedName name="_xlnm.Print_Titles" localSheetId="5">'VON - Vedlejší a ostatní ...'!$82:$82</definedName>
    <definedName name="_xlnm.Print_Area" localSheetId="1">'D.1.1 - Architektonicko s...'!$C$4:$J$39,'D.1.1 - Architektonicko s...'!$C$45:$J$88,'D.1.1 - Architektonicko s...'!$C$94:$J$520</definedName>
    <definedName name="_xlnm.Print_Area" localSheetId="2">'D.1.4.E - R-FV-AC+HDO kab...'!$C$4:$J$41,'D.1.4.E - R-FV-AC+HDO kab...'!$C$47:$J$73,'D.1.4.E - R-FV-AC+HDO kab...'!$C$79:$J$260</definedName>
    <definedName name="_xlnm.Print_Area" localSheetId="3">'D.1.4.LA - LPS - objekt A'!$C$4:$J$41,'D.1.4.LA - LPS - objekt A'!$C$47:$J$73,'D.1.4.LA - LPS - objekt A'!$C$79:$J$259</definedName>
    <definedName name="_xlnm.Print_Area" localSheetId="4">'D.1.4.LC - LPS - objekt C'!$C$4:$J$41,'D.1.4.LC - LPS - objekt C'!$C$47:$J$73,'D.1.4.LC - LPS - objekt C'!$C$79:$J$259</definedName>
    <definedName name="_xlnm.Print_Area" localSheetId="6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stavby'!$C$42:$AQ$61</definedName>
    <definedName name="_xlnm.Print_Area" localSheetId="5">'VON - Vedlejší a ostatní ...'!$C$4:$J$39,'VON - Vedlejší a ostatní ...'!$C$45:$J$64,'VON - Vedlejší a ostatní ...'!$C$70:$J$99</definedName>
  </definedNames>
  <calcPr calcId="144525"/>
</workbook>
</file>

<file path=xl/calcChain.xml><?xml version="1.0" encoding="utf-8"?>
<calcChain xmlns="http://schemas.openxmlformats.org/spreadsheetml/2006/main">
  <c r="J37" i="6" l="1"/>
  <c r="J36" i="6"/>
  <c r="AY60" i="1"/>
  <c r="J35" i="6"/>
  <c r="AX60" i="1"/>
  <c r="BI96" i="6"/>
  <c r="BH96" i="6"/>
  <c r="BG96" i="6"/>
  <c r="BF96" i="6"/>
  <c r="T96" i="6"/>
  <c r="T95" i="6"/>
  <c r="R96" i="6"/>
  <c r="R95" i="6"/>
  <c r="P96" i="6"/>
  <c r="P95" i="6"/>
  <c r="BI91" i="6"/>
  <c r="BH91" i="6"/>
  <c r="BG91" i="6"/>
  <c r="BF91" i="6"/>
  <c r="T91" i="6"/>
  <c r="T90" i="6"/>
  <c r="R91" i="6"/>
  <c r="R90" i="6"/>
  <c r="P91" i="6"/>
  <c r="P90" i="6" s="1"/>
  <c r="BI86" i="6"/>
  <c r="BH86" i="6"/>
  <c r="BG86" i="6"/>
  <c r="BF86" i="6"/>
  <c r="T86" i="6"/>
  <c r="T85" i="6"/>
  <c r="R86" i="6"/>
  <c r="R85" i="6"/>
  <c r="P86" i="6"/>
  <c r="P85" i="6"/>
  <c r="F77" i="6"/>
  <c r="E75" i="6"/>
  <c r="F52" i="6"/>
  <c r="E50" i="6"/>
  <c r="J24" i="6"/>
  <c r="E24" i="6"/>
  <c r="J80" i="6"/>
  <c r="J23" i="6"/>
  <c r="J21" i="6"/>
  <c r="E21" i="6"/>
  <c r="J79" i="6" s="1"/>
  <c r="J20" i="6"/>
  <c r="J18" i="6"/>
  <c r="E18" i="6"/>
  <c r="F80" i="6"/>
  <c r="J17" i="6"/>
  <c r="J15" i="6"/>
  <c r="E15" i="6"/>
  <c r="F79" i="6"/>
  <c r="J14" i="6"/>
  <c r="J12" i="6"/>
  <c r="J77" i="6" s="1"/>
  <c r="E7" i="6"/>
  <c r="E48" i="6"/>
  <c r="J39" i="5"/>
  <c r="J38" i="5"/>
  <c r="AY59" i="1"/>
  <c r="J37" i="5"/>
  <c r="AX59" i="1" s="1"/>
  <c r="BI255" i="5"/>
  <c r="BH255" i="5"/>
  <c r="BG255" i="5"/>
  <c r="BF255" i="5"/>
  <c r="T255" i="5"/>
  <c r="R255" i="5"/>
  <c r="P255" i="5"/>
  <c r="BI249" i="5"/>
  <c r="BH249" i="5"/>
  <c r="BG249" i="5"/>
  <c r="BF249" i="5"/>
  <c r="T249" i="5"/>
  <c r="R249" i="5"/>
  <c r="P249" i="5"/>
  <c r="BI243" i="5"/>
  <c r="BH243" i="5"/>
  <c r="BG243" i="5"/>
  <c r="BF243" i="5"/>
  <c r="T243" i="5"/>
  <c r="R243" i="5"/>
  <c r="P243" i="5"/>
  <c r="BI238" i="5"/>
  <c r="BH238" i="5"/>
  <c r="BG238" i="5"/>
  <c r="BF238" i="5"/>
  <c r="T238" i="5"/>
  <c r="R238" i="5"/>
  <c r="P238" i="5"/>
  <c r="BI233" i="5"/>
  <c r="BH233" i="5"/>
  <c r="BG233" i="5"/>
  <c r="BF233" i="5"/>
  <c r="T233" i="5"/>
  <c r="R233" i="5"/>
  <c r="P233" i="5"/>
  <c r="BI228" i="5"/>
  <c r="BH228" i="5"/>
  <c r="BG228" i="5"/>
  <c r="BF228" i="5"/>
  <c r="T228" i="5"/>
  <c r="R228" i="5"/>
  <c r="P228" i="5"/>
  <c r="BI224" i="5"/>
  <c r="BH224" i="5"/>
  <c r="BG224" i="5"/>
  <c r="BF224" i="5"/>
  <c r="T224" i="5"/>
  <c r="R224" i="5"/>
  <c r="P224" i="5"/>
  <c r="BI221" i="5"/>
  <c r="BH221" i="5"/>
  <c r="BG221" i="5"/>
  <c r="BF221" i="5"/>
  <c r="T221" i="5"/>
  <c r="R221" i="5"/>
  <c r="P221" i="5"/>
  <c r="BI218" i="5"/>
  <c r="BH218" i="5"/>
  <c r="BG218" i="5"/>
  <c r="BF218" i="5"/>
  <c r="T218" i="5"/>
  <c r="R218" i="5"/>
  <c r="P218" i="5"/>
  <c r="BI215" i="5"/>
  <c r="BH215" i="5"/>
  <c r="BG215" i="5"/>
  <c r="BF215" i="5"/>
  <c r="T215" i="5"/>
  <c r="R215" i="5"/>
  <c r="P215" i="5"/>
  <c r="BI212" i="5"/>
  <c r="BH212" i="5"/>
  <c r="BG212" i="5"/>
  <c r="BF212" i="5"/>
  <c r="T212" i="5"/>
  <c r="R212" i="5"/>
  <c r="P212" i="5"/>
  <c r="BI209" i="5"/>
  <c r="BH209" i="5"/>
  <c r="BG209" i="5"/>
  <c r="BF209" i="5"/>
  <c r="T209" i="5"/>
  <c r="R209" i="5"/>
  <c r="P209" i="5"/>
  <c r="BI206" i="5"/>
  <c r="BH206" i="5"/>
  <c r="BG206" i="5"/>
  <c r="BF206" i="5"/>
  <c r="T206" i="5"/>
  <c r="R206" i="5"/>
  <c r="P206" i="5"/>
  <c r="BI202" i="5"/>
  <c r="BH202" i="5"/>
  <c r="BG202" i="5"/>
  <c r="BF202" i="5"/>
  <c r="T202" i="5"/>
  <c r="R202" i="5"/>
  <c r="P202" i="5"/>
  <c r="BI199" i="5"/>
  <c r="BH199" i="5"/>
  <c r="BG199" i="5"/>
  <c r="BF199" i="5"/>
  <c r="T199" i="5"/>
  <c r="R199" i="5"/>
  <c r="P199" i="5"/>
  <c r="BI195" i="5"/>
  <c r="BH195" i="5"/>
  <c r="BG195" i="5"/>
  <c r="BF195" i="5"/>
  <c r="T195" i="5"/>
  <c r="R195" i="5"/>
  <c r="P195" i="5"/>
  <c r="BI191" i="5"/>
  <c r="BH191" i="5"/>
  <c r="BG191" i="5"/>
  <c r="BF191" i="5"/>
  <c r="T191" i="5"/>
  <c r="R191" i="5"/>
  <c r="P191" i="5"/>
  <c r="BI187" i="5"/>
  <c r="BH187" i="5"/>
  <c r="BG187" i="5"/>
  <c r="BF187" i="5"/>
  <c r="T187" i="5"/>
  <c r="R187" i="5"/>
  <c r="P187" i="5"/>
  <c r="BI183" i="5"/>
  <c r="BH183" i="5"/>
  <c r="BG183" i="5"/>
  <c r="BF183" i="5"/>
  <c r="T183" i="5"/>
  <c r="R183" i="5"/>
  <c r="P183" i="5"/>
  <c r="BI179" i="5"/>
  <c r="BH179" i="5"/>
  <c r="BG179" i="5"/>
  <c r="BF179" i="5"/>
  <c r="T179" i="5"/>
  <c r="R179" i="5"/>
  <c r="P179" i="5"/>
  <c r="BI175" i="5"/>
  <c r="BH175" i="5"/>
  <c r="BG175" i="5"/>
  <c r="BF175" i="5"/>
  <c r="T175" i="5"/>
  <c r="R175" i="5"/>
  <c r="P175" i="5"/>
  <c r="BI171" i="5"/>
  <c r="BH171" i="5"/>
  <c r="BG171" i="5"/>
  <c r="BF171" i="5"/>
  <c r="T171" i="5"/>
  <c r="R171" i="5"/>
  <c r="P171" i="5"/>
  <c r="BI167" i="5"/>
  <c r="BH167" i="5"/>
  <c r="BG167" i="5"/>
  <c r="BF167" i="5"/>
  <c r="T167" i="5"/>
  <c r="R167" i="5"/>
  <c r="P167" i="5"/>
  <c r="BI163" i="5"/>
  <c r="BH163" i="5"/>
  <c r="BG163" i="5"/>
  <c r="BF163" i="5"/>
  <c r="T163" i="5"/>
  <c r="R163" i="5"/>
  <c r="P163" i="5"/>
  <c r="BI159" i="5"/>
  <c r="BH159" i="5"/>
  <c r="BG159" i="5"/>
  <c r="BF159" i="5"/>
  <c r="T159" i="5"/>
  <c r="R159" i="5"/>
  <c r="P159" i="5"/>
  <c r="BI155" i="5"/>
  <c r="BH155" i="5"/>
  <c r="BG155" i="5"/>
  <c r="BF155" i="5"/>
  <c r="T155" i="5"/>
  <c r="R155" i="5"/>
  <c r="P155" i="5"/>
  <c r="BI151" i="5"/>
  <c r="BH151" i="5"/>
  <c r="BG151" i="5"/>
  <c r="BF151" i="5"/>
  <c r="T151" i="5"/>
  <c r="R151" i="5"/>
  <c r="P151" i="5"/>
  <c r="BI147" i="5"/>
  <c r="BH147" i="5"/>
  <c r="BG147" i="5"/>
  <c r="BF147" i="5"/>
  <c r="T147" i="5"/>
  <c r="R147" i="5"/>
  <c r="P147" i="5"/>
  <c r="BI143" i="5"/>
  <c r="BH143" i="5"/>
  <c r="BG143" i="5"/>
  <c r="BF143" i="5"/>
  <c r="T143" i="5"/>
  <c r="R143" i="5"/>
  <c r="P143" i="5"/>
  <c r="BI139" i="5"/>
  <c r="BH139" i="5"/>
  <c r="BG139" i="5"/>
  <c r="BF139" i="5"/>
  <c r="T139" i="5"/>
  <c r="R139" i="5"/>
  <c r="P139" i="5"/>
  <c r="BI135" i="5"/>
  <c r="BH135" i="5"/>
  <c r="BG135" i="5"/>
  <c r="BF135" i="5"/>
  <c r="T135" i="5"/>
  <c r="R135" i="5"/>
  <c r="P135" i="5"/>
  <c r="BI131" i="5"/>
  <c r="BH131" i="5"/>
  <c r="BG131" i="5"/>
  <c r="BF131" i="5"/>
  <c r="T131" i="5"/>
  <c r="T130" i="5"/>
  <c r="R131" i="5"/>
  <c r="R130" i="5" s="1"/>
  <c r="P131" i="5"/>
  <c r="P130" i="5" s="1"/>
  <c r="BI125" i="5"/>
  <c r="BH125" i="5"/>
  <c r="BG125" i="5"/>
  <c r="BF125" i="5"/>
  <c r="T125" i="5"/>
  <c r="R125" i="5"/>
  <c r="P125" i="5"/>
  <c r="BI119" i="5"/>
  <c r="BH119" i="5"/>
  <c r="BG119" i="5"/>
  <c r="BF119" i="5"/>
  <c r="T119" i="5"/>
  <c r="R119" i="5"/>
  <c r="P119" i="5"/>
  <c r="BI112" i="5"/>
  <c r="BH112" i="5"/>
  <c r="BG112" i="5"/>
  <c r="BF112" i="5"/>
  <c r="T112" i="5"/>
  <c r="R112" i="5"/>
  <c r="P112" i="5"/>
  <c r="BI106" i="5"/>
  <c r="BH106" i="5"/>
  <c r="BG106" i="5"/>
  <c r="BF106" i="5"/>
  <c r="T106" i="5"/>
  <c r="R106" i="5"/>
  <c r="P106" i="5"/>
  <c r="BI98" i="5"/>
  <c r="BH98" i="5"/>
  <c r="BG98" i="5"/>
  <c r="BF98" i="5"/>
  <c r="T98" i="5"/>
  <c r="T97" i="5" s="1"/>
  <c r="T96" i="5" s="1"/>
  <c r="R98" i="5"/>
  <c r="R97" i="5" s="1"/>
  <c r="R96" i="5" s="1"/>
  <c r="P98" i="5"/>
  <c r="P97" i="5" s="1"/>
  <c r="P96" i="5" s="1"/>
  <c r="F88" i="5"/>
  <c r="E86" i="5"/>
  <c r="F56" i="5"/>
  <c r="E54" i="5"/>
  <c r="J26" i="5"/>
  <c r="E26" i="5"/>
  <c r="J59" i="5" s="1"/>
  <c r="J25" i="5"/>
  <c r="J23" i="5"/>
  <c r="E23" i="5"/>
  <c r="J58" i="5" s="1"/>
  <c r="J22" i="5"/>
  <c r="J20" i="5"/>
  <c r="E20" i="5"/>
  <c r="F91" i="5"/>
  <c r="J19" i="5"/>
  <c r="J17" i="5"/>
  <c r="E17" i="5"/>
  <c r="F90" i="5" s="1"/>
  <c r="J16" i="5"/>
  <c r="J14" i="5"/>
  <c r="J88" i="5"/>
  <c r="E7" i="5"/>
  <c r="E82" i="5"/>
  <c r="J39" i="4"/>
  <c r="J38" i="4"/>
  <c r="AY58" i="1"/>
  <c r="J37" i="4"/>
  <c r="AX58" i="1" s="1"/>
  <c r="BI255" i="4"/>
  <c r="BH255" i="4"/>
  <c r="BG255" i="4"/>
  <c r="BF255" i="4"/>
  <c r="T255" i="4"/>
  <c r="R255" i="4"/>
  <c r="P255" i="4"/>
  <c r="BI249" i="4"/>
  <c r="BH249" i="4"/>
  <c r="BG249" i="4"/>
  <c r="BF249" i="4"/>
  <c r="T249" i="4"/>
  <c r="R249" i="4"/>
  <c r="P249" i="4"/>
  <c r="BI243" i="4"/>
  <c r="BH243" i="4"/>
  <c r="BG243" i="4"/>
  <c r="BF243" i="4"/>
  <c r="T243" i="4"/>
  <c r="R243" i="4"/>
  <c r="P243" i="4"/>
  <c r="BI238" i="4"/>
  <c r="BH238" i="4"/>
  <c r="BG238" i="4"/>
  <c r="BF238" i="4"/>
  <c r="T238" i="4"/>
  <c r="R238" i="4"/>
  <c r="P238" i="4"/>
  <c r="BI233" i="4"/>
  <c r="BH233" i="4"/>
  <c r="BG233" i="4"/>
  <c r="BF233" i="4"/>
  <c r="T233" i="4"/>
  <c r="R233" i="4"/>
  <c r="P233" i="4"/>
  <c r="BI228" i="4"/>
  <c r="BH228" i="4"/>
  <c r="BG228" i="4"/>
  <c r="BF228" i="4"/>
  <c r="T228" i="4"/>
  <c r="R228" i="4"/>
  <c r="P228" i="4"/>
  <c r="BI224" i="4"/>
  <c r="BH224" i="4"/>
  <c r="BG224" i="4"/>
  <c r="BF224" i="4"/>
  <c r="T224" i="4"/>
  <c r="R224" i="4"/>
  <c r="P224" i="4"/>
  <c r="BI221" i="4"/>
  <c r="BH221" i="4"/>
  <c r="BG221" i="4"/>
  <c r="BF221" i="4"/>
  <c r="T221" i="4"/>
  <c r="R221" i="4"/>
  <c r="P221" i="4"/>
  <c r="BI218" i="4"/>
  <c r="BH218" i="4"/>
  <c r="BG218" i="4"/>
  <c r="BF218" i="4"/>
  <c r="T218" i="4"/>
  <c r="R218" i="4"/>
  <c r="P218" i="4"/>
  <c r="BI215" i="4"/>
  <c r="BH215" i="4"/>
  <c r="BG215" i="4"/>
  <c r="BF215" i="4"/>
  <c r="T215" i="4"/>
  <c r="R215" i="4"/>
  <c r="P215" i="4"/>
  <c r="BI212" i="4"/>
  <c r="BH212" i="4"/>
  <c r="BG212" i="4"/>
  <c r="BF212" i="4"/>
  <c r="T212" i="4"/>
  <c r="R212" i="4"/>
  <c r="P212" i="4"/>
  <c r="BI209" i="4"/>
  <c r="BH209" i="4"/>
  <c r="BG209" i="4"/>
  <c r="BF209" i="4"/>
  <c r="T209" i="4"/>
  <c r="R209" i="4"/>
  <c r="P209" i="4"/>
  <c r="BI206" i="4"/>
  <c r="BH206" i="4"/>
  <c r="BG206" i="4"/>
  <c r="BF206" i="4"/>
  <c r="T206" i="4"/>
  <c r="R206" i="4"/>
  <c r="P206" i="4"/>
  <c r="BI202" i="4"/>
  <c r="BH202" i="4"/>
  <c r="BG202" i="4"/>
  <c r="BF202" i="4"/>
  <c r="T202" i="4"/>
  <c r="R202" i="4"/>
  <c r="P202" i="4"/>
  <c r="BI199" i="4"/>
  <c r="BH199" i="4"/>
  <c r="BG199" i="4"/>
  <c r="BF199" i="4"/>
  <c r="T199" i="4"/>
  <c r="R199" i="4"/>
  <c r="P199" i="4"/>
  <c r="BI195" i="4"/>
  <c r="BH195" i="4"/>
  <c r="BG195" i="4"/>
  <c r="BF195" i="4"/>
  <c r="T195" i="4"/>
  <c r="R195" i="4"/>
  <c r="P195" i="4"/>
  <c r="BI191" i="4"/>
  <c r="BH191" i="4"/>
  <c r="BG191" i="4"/>
  <c r="BF191" i="4"/>
  <c r="T191" i="4"/>
  <c r="R191" i="4"/>
  <c r="P191" i="4"/>
  <c r="BI187" i="4"/>
  <c r="BH187" i="4"/>
  <c r="BG187" i="4"/>
  <c r="BF187" i="4"/>
  <c r="T187" i="4"/>
  <c r="R187" i="4"/>
  <c r="P187" i="4"/>
  <c r="BI183" i="4"/>
  <c r="BH183" i="4"/>
  <c r="BG183" i="4"/>
  <c r="BF183" i="4"/>
  <c r="T183" i="4"/>
  <c r="R183" i="4"/>
  <c r="P183" i="4"/>
  <c r="BI179" i="4"/>
  <c r="BH179" i="4"/>
  <c r="BG179" i="4"/>
  <c r="BF179" i="4"/>
  <c r="T179" i="4"/>
  <c r="R179" i="4"/>
  <c r="P179" i="4"/>
  <c r="BI175" i="4"/>
  <c r="BH175" i="4"/>
  <c r="BG175" i="4"/>
  <c r="BF175" i="4"/>
  <c r="T175" i="4"/>
  <c r="R175" i="4"/>
  <c r="P175" i="4"/>
  <c r="BI171" i="4"/>
  <c r="BH171" i="4"/>
  <c r="BG171" i="4"/>
  <c r="BF171" i="4"/>
  <c r="T171" i="4"/>
  <c r="R171" i="4"/>
  <c r="P171" i="4"/>
  <c r="BI167" i="4"/>
  <c r="BH167" i="4"/>
  <c r="BG167" i="4"/>
  <c r="BF167" i="4"/>
  <c r="T167" i="4"/>
  <c r="R167" i="4"/>
  <c r="P167" i="4"/>
  <c r="BI163" i="4"/>
  <c r="BH163" i="4"/>
  <c r="BG163" i="4"/>
  <c r="BF163" i="4"/>
  <c r="T163" i="4"/>
  <c r="R163" i="4"/>
  <c r="P163" i="4"/>
  <c r="BI159" i="4"/>
  <c r="BH159" i="4"/>
  <c r="BG159" i="4"/>
  <c r="BF159" i="4"/>
  <c r="T159" i="4"/>
  <c r="R159" i="4"/>
  <c r="P159" i="4"/>
  <c r="BI155" i="4"/>
  <c r="BH155" i="4"/>
  <c r="BG155" i="4"/>
  <c r="BF155" i="4"/>
  <c r="T155" i="4"/>
  <c r="R155" i="4"/>
  <c r="P155" i="4"/>
  <c r="BI151" i="4"/>
  <c r="BH151" i="4"/>
  <c r="BG151" i="4"/>
  <c r="BF151" i="4"/>
  <c r="T151" i="4"/>
  <c r="R151" i="4"/>
  <c r="P151" i="4"/>
  <c r="BI147" i="4"/>
  <c r="BH147" i="4"/>
  <c r="BG147" i="4"/>
  <c r="BF147" i="4"/>
  <c r="T147" i="4"/>
  <c r="R147" i="4"/>
  <c r="P147" i="4"/>
  <c r="BI143" i="4"/>
  <c r="BH143" i="4"/>
  <c r="BG143" i="4"/>
  <c r="BF143" i="4"/>
  <c r="T143" i="4"/>
  <c r="R143" i="4"/>
  <c r="P143" i="4"/>
  <c r="BI139" i="4"/>
  <c r="BH139" i="4"/>
  <c r="BG139" i="4"/>
  <c r="BF139" i="4"/>
  <c r="T139" i="4"/>
  <c r="R139" i="4"/>
  <c r="P139" i="4"/>
  <c r="BI135" i="4"/>
  <c r="BH135" i="4"/>
  <c r="BG135" i="4"/>
  <c r="BF135" i="4"/>
  <c r="T135" i="4"/>
  <c r="R135" i="4"/>
  <c r="P135" i="4"/>
  <c r="BI131" i="4"/>
  <c r="BH131" i="4"/>
  <c r="BG131" i="4"/>
  <c r="BF131" i="4"/>
  <c r="T131" i="4"/>
  <c r="T130" i="4"/>
  <c r="R131" i="4"/>
  <c r="R130" i="4" s="1"/>
  <c r="P131" i="4"/>
  <c r="P130" i="4"/>
  <c r="BI125" i="4"/>
  <c r="BH125" i="4"/>
  <c r="BG125" i="4"/>
  <c r="BF125" i="4"/>
  <c r="T125" i="4"/>
  <c r="R125" i="4"/>
  <c r="P125" i="4"/>
  <c r="BI119" i="4"/>
  <c r="BH119" i="4"/>
  <c r="BG119" i="4"/>
  <c r="BF119" i="4"/>
  <c r="T119" i="4"/>
  <c r="R119" i="4"/>
  <c r="P119" i="4"/>
  <c r="BI112" i="4"/>
  <c r="BH112" i="4"/>
  <c r="BG112" i="4"/>
  <c r="BF112" i="4"/>
  <c r="T112" i="4"/>
  <c r="R112" i="4"/>
  <c r="P112" i="4"/>
  <c r="BI106" i="4"/>
  <c r="BH106" i="4"/>
  <c r="BG106" i="4"/>
  <c r="BF106" i="4"/>
  <c r="T106" i="4"/>
  <c r="R106" i="4"/>
  <c r="P106" i="4"/>
  <c r="BI98" i="4"/>
  <c r="BH98" i="4"/>
  <c r="BG98" i="4"/>
  <c r="BF98" i="4"/>
  <c r="T98" i="4"/>
  <c r="T97" i="4"/>
  <c r="T96" i="4" s="1"/>
  <c r="R98" i="4"/>
  <c r="R97" i="4" s="1"/>
  <c r="R96" i="4" s="1"/>
  <c r="P98" i="4"/>
  <c r="P97" i="4"/>
  <c r="P96" i="4" s="1"/>
  <c r="F88" i="4"/>
  <c r="E86" i="4"/>
  <c r="F56" i="4"/>
  <c r="E54" i="4"/>
  <c r="J26" i="4"/>
  <c r="E26" i="4"/>
  <c r="J91" i="4"/>
  <c r="J25" i="4"/>
  <c r="J23" i="4"/>
  <c r="E23" i="4"/>
  <c r="J90" i="4" s="1"/>
  <c r="J22" i="4"/>
  <c r="J20" i="4"/>
  <c r="E20" i="4"/>
  <c r="F59" i="4"/>
  <c r="J19" i="4"/>
  <c r="J17" i="4"/>
  <c r="E17" i="4"/>
  <c r="F90" i="4"/>
  <c r="J16" i="4"/>
  <c r="J14" i="4"/>
  <c r="J88" i="4" s="1"/>
  <c r="E7" i="4"/>
  <c r="E82" i="4"/>
  <c r="J39" i="3"/>
  <c r="J38" i="3"/>
  <c r="AY57" i="1"/>
  <c r="J37" i="3"/>
  <c r="AX57" i="1"/>
  <c r="BI256" i="3"/>
  <c r="BH256" i="3"/>
  <c r="BG256" i="3"/>
  <c r="BF256" i="3"/>
  <c r="T256" i="3"/>
  <c r="R256" i="3"/>
  <c r="P256" i="3"/>
  <c r="BI251" i="3"/>
  <c r="BH251" i="3"/>
  <c r="BG251" i="3"/>
  <c r="BF251" i="3"/>
  <c r="T251" i="3"/>
  <c r="R251" i="3"/>
  <c r="P251" i="3"/>
  <c r="BI246" i="3"/>
  <c r="BH246" i="3"/>
  <c r="BG246" i="3"/>
  <c r="BF246" i="3"/>
  <c r="T246" i="3"/>
  <c r="R246" i="3"/>
  <c r="P246" i="3"/>
  <c r="BI240" i="3"/>
  <c r="BH240" i="3"/>
  <c r="BG240" i="3"/>
  <c r="BF240" i="3"/>
  <c r="T240" i="3"/>
  <c r="R240" i="3"/>
  <c r="P240" i="3"/>
  <c r="BI234" i="3"/>
  <c r="BH234" i="3"/>
  <c r="BG234" i="3"/>
  <c r="BF234" i="3"/>
  <c r="T234" i="3"/>
  <c r="R234" i="3"/>
  <c r="P234" i="3"/>
  <c r="BI229" i="3"/>
  <c r="BH229" i="3"/>
  <c r="BG229" i="3"/>
  <c r="BF229" i="3"/>
  <c r="T229" i="3"/>
  <c r="R229" i="3"/>
  <c r="P229" i="3"/>
  <c r="BI224" i="3"/>
  <c r="BH224" i="3"/>
  <c r="BG224" i="3"/>
  <c r="BF224" i="3"/>
  <c r="T224" i="3"/>
  <c r="R224" i="3"/>
  <c r="P224" i="3"/>
  <c r="BI219" i="3"/>
  <c r="BH219" i="3"/>
  <c r="BG219" i="3"/>
  <c r="BF219" i="3"/>
  <c r="T219" i="3"/>
  <c r="R219" i="3"/>
  <c r="P219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R212" i="3"/>
  <c r="P212" i="3"/>
  <c r="BI207" i="3"/>
  <c r="BH207" i="3"/>
  <c r="BG207" i="3"/>
  <c r="BF207" i="3"/>
  <c r="T207" i="3"/>
  <c r="R207" i="3"/>
  <c r="P207" i="3"/>
  <c r="BI203" i="3"/>
  <c r="BH203" i="3"/>
  <c r="BG203" i="3"/>
  <c r="BF203" i="3"/>
  <c r="T203" i="3"/>
  <c r="R203" i="3"/>
  <c r="P203" i="3"/>
  <c r="BI198" i="3"/>
  <c r="BH198" i="3"/>
  <c r="BG198" i="3"/>
  <c r="BF198" i="3"/>
  <c r="T198" i="3"/>
  <c r="R198" i="3"/>
  <c r="P198" i="3"/>
  <c r="BI194" i="3"/>
  <c r="BH194" i="3"/>
  <c r="BG194" i="3"/>
  <c r="BF194" i="3"/>
  <c r="T194" i="3"/>
  <c r="R194" i="3"/>
  <c r="P194" i="3"/>
  <c r="BI190" i="3"/>
  <c r="BH190" i="3"/>
  <c r="BG190" i="3"/>
  <c r="BF190" i="3"/>
  <c r="T190" i="3"/>
  <c r="R190" i="3"/>
  <c r="P190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78" i="3"/>
  <c r="BH178" i="3"/>
  <c r="BG178" i="3"/>
  <c r="BF178" i="3"/>
  <c r="T178" i="3"/>
  <c r="R178" i="3"/>
  <c r="P178" i="3"/>
  <c r="BI174" i="3"/>
  <c r="BH174" i="3"/>
  <c r="BG174" i="3"/>
  <c r="BF174" i="3"/>
  <c r="T174" i="3"/>
  <c r="R174" i="3"/>
  <c r="P174" i="3"/>
  <c r="BI170" i="3"/>
  <c r="BH170" i="3"/>
  <c r="BG170" i="3"/>
  <c r="BF170" i="3"/>
  <c r="T170" i="3"/>
  <c r="R170" i="3"/>
  <c r="P170" i="3"/>
  <c r="BI166" i="3"/>
  <c r="BH166" i="3"/>
  <c r="BG166" i="3"/>
  <c r="BF166" i="3"/>
  <c r="T166" i="3"/>
  <c r="R166" i="3"/>
  <c r="P166" i="3"/>
  <c r="BI162" i="3"/>
  <c r="BH162" i="3"/>
  <c r="BG162" i="3"/>
  <c r="BF162" i="3"/>
  <c r="T162" i="3"/>
  <c r="R162" i="3"/>
  <c r="P162" i="3"/>
  <c r="BI157" i="3"/>
  <c r="BH157" i="3"/>
  <c r="BG157" i="3"/>
  <c r="BF157" i="3"/>
  <c r="T157" i="3"/>
  <c r="R157" i="3"/>
  <c r="P157" i="3"/>
  <c r="BI153" i="3"/>
  <c r="BH153" i="3"/>
  <c r="BG153" i="3"/>
  <c r="BF153" i="3"/>
  <c r="T153" i="3"/>
  <c r="R153" i="3"/>
  <c r="P153" i="3"/>
  <c r="BI149" i="3"/>
  <c r="BH149" i="3"/>
  <c r="BG149" i="3"/>
  <c r="BF149" i="3"/>
  <c r="T149" i="3"/>
  <c r="R149" i="3"/>
  <c r="P149" i="3"/>
  <c r="BI145" i="3"/>
  <c r="BH145" i="3"/>
  <c r="BG145" i="3"/>
  <c r="BF145" i="3"/>
  <c r="T145" i="3"/>
  <c r="R145" i="3"/>
  <c r="P145" i="3"/>
  <c r="BI141" i="3"/>
  <c r="BH141" i="3"/>
  <c r="BG141" i="3"/>
  <c r="BF141" i="3"/>
  <c r="T141" i="3"/>
  <c r="R141" i="3"/>
  <c r="P141" i="3"/>
  <c r="BI137" i="3"/>
  <c r="BH137" i="3"/>
  <c r="BG137" i="3"/>
  <c r="BF137" i="3"/>
  <c r="T137" i="3"/>
  <c r="R137" i="3"/>
  <c r="P137" i="3"/>
  <c r="BI133" i="3"/>
  <c r="BH133" i="3"/>
  <c r="BG133" i="3"/>
  <c r="BF133" i="3"/>
  <c r="T133" i="3"/>
  <c r="R133" i="3"/>
  <c r="P133" i="3"/>
  <c r="BI129" i="3"/>
  <c r="BH129" i="3"/>
  <c r="BG129" i="3"/>
  <c r="BF129" i="3"/>
  <c r="T129" i="3"/>
  <c r="T128" i="3" s="1"/>
  <c r="R129" i="3"/>
  <c r="R128" i="3"/>
  <c r="P129" i="3"/>
  <c r="P128" i="3" s="1"/>
  <c r="BI122" i="3"/>
  <c r="BH122" i="3"/>
  <c r="BG122" i="3"/>
  <c r="BF122" i="3"/>
  <c r="T122" i="3"/>
  <c r="R122" i="3"/>
  <c r="P122" i="3"/>
  <c r="BI116" i="3"/>
  <c r="BH116" i="3"/>
  <c r="BG116" i="3"/>
  <c r="BF116" i="3"/>
  <c r="T116" i="3"/>
  <c r="R116" i="3"/>
  <c r="P116" i="3"/>
  <c r="BI110" i="3"/>
  <c r="BH110" i="3"/>
  <c r="BG110" i="3"/>
  <c r="BF110" i="3"/>
  <c r="T110" i="3"/>
  <c r="R110" i="3"/>
  <c r="P110" i="3"/>
  <c r="BI105" i="3"/>
  <c r="BH105" i="3"/>
  <c r="BG105" i="3"/>
  <c r="BF105" i="3"/>
  <c r="T105" i="3"/>
  <c r="R105" i="3"/>
  <c r="P105" i="3"/>
  <c r="BI98" i="3"/>
  <c r="BH98" i="3"/>
  <c r="BG98" i="3"/>
  <c r="BF98" i="3"/>
  <c r="T98" i="3"/>
  <c r="T97" i="3"/>
  <c r="T96" i="3"/>
  <c r="R98" i="3"/>
  <c r="R97" i="3"/>
  <c r="R96" i="3" s="1"/>
  <c r="P98" i="3"/>
  <c r="P97" i="3"/>
  <c r="P96" i="3" s="1"/>
  <c r="F88" i="3"/>
  <c r="E86" i="3"/>
  <c r="F56" i="3"/>
  <c r="E54" i="3"/>
  <c r="J26" i="3"/>
  <c r="E26" i="3"/>
  <c r="J91" i="3" s="1"/>
  <c r="J25" i="3"/>
  <c r="J23" i="3"/>
  <c r="E23" i="3"/>
  <c r="J58" i="3" s="1"/>
  <c r="J22" i="3"/>
  <c r="J20" i="3"/>
  <c r="E20" i="3"/>
  <c r="F59" i="3" s="1"/>
  <c r="J19" i="3"/>
  <c r="J17" i="3"/>
  <c r="E17" i="3"/>
  <c r="F90" i="3" s="1"/>
  <c r="J16" i="3"/>
  <c r="J14" i="3"/>
  <c r="J56" i="3"/>
  <c r="E7" i="3"/>
  <c r="E50" i="3"/>
  <c r="J37" i="2"/>
  <c r="J36" i="2"/>
  <c r="AY55" i="1" s="1"/>
  <c r="J35" i="2"/>
  <c r="AX55" i="1" s="1"/>
  <c r="BI517" i="2"/>
  <c r="BH517" i="2"/>
  <c r="BG517" i="2"/>
  <c r="BF517" i="2"/>
  <c r="T517" i="2"/>
  <c r="R517" i="2"/>
  <c r="P517" i="2"/>
  <c r="BI513" i="2"/>
  <c r="BH513" i="2"/>
  <c r="BG513" i="2"/>
  <c r="BF513" i="2"/>
  <c r="T513" i="2"/>
  <c r="R513" i="2"/>
  <c r="P513" i="2"/>
  <c r="BI509" i="2"/>
  <c r="BH509" i="2"/>
  <c r="BG509" i="2"/>
  <c r="BF509" i="2"/>
  <c r="T509" i="2"/>
  <c r="R509" i="2"/>
  <c r="P509" i="2"/>
  <c r="BI505" i="2"/>
  <c r="BH505" i="2"/>
  <c r="BG505" i="2"/>
  <c r="BF505" i="2"/>
  <c r="T505" i="2"/>
  <c r="R505" i="2"/>
  <c r="P505" i="2"/>
  <c r="BI501" i="2"/>
  <c r="BH501" i="2"/>
  <c r="BG501" i="2"/>
  <c r="BF501" i="2"/>
  <c r="T501" i="2"/>
  <c r="R501" i="2"/>
  <c r="P501" i="2"/>
  <c r="BI498" i="2"/>
  <c r="BH498" i="2"/>
  <c r="BG498" i="2"/>
  <c r="BF498" i="2"/>
  <c r="T498" i="2"/>
  <c r="R498" i="2"/>
  <c r="P498" i="2"/>
  <c r="BI494" i="2"/>
  <c r="BH494" i="2"/>
  <c r="BG494" i="2"/>
  <c r="BF494" i="2"/>
  <c r="T494" i="2"/>
  <c r="R494" i="2"/>
  <c r="P494" i="2"/>
  <c r="BI489" i="2"/>
  <c r="BH489" i="2"/>
  <c r="BG489" i="2"/>
  <c r="BF489" i="2"/>
  <c r="T489" i="2"/>
  <c r="R489" i="2"/>
  <c r="P489" i="2"/>
  <c r="BI484" i="2"/>
  <c r="BH484" i="2"/>
  <c r="BG484" i="2"/>
  <c r="BF484" i="2"/>
  <c r="T484" i="2"/>
  <c r="R484" i="2"/>
  <c r="P484" i="2"/>
  <c r="BI479" i="2"/>
  <c r="BH479" i="2"/>
  <c r="BG479" i="2"/>
  <c r="BF479" i="2"/>
  <c r="T479" i="2"/>
  <c r="R479" i="2"/>
  <c r="P479" i="2"/>
  <c r="BI473" i="2"/>
  <c r="BH473" i="2"/>
  <c r="BG473" i="2"/>
  <c r="BF473" i="2"/>
  <c r="T473" i="2"/>
  <c r="T472" i="2"/>
  <c r="T471" i="2" s="1"/>
  <c r="R473" i="2"/>
  <c r="R472" i="2" s="1"/>
  <c r="R471" i="2" s="1"/>
  <c r="P473" i="2"/>
  <c r="P472" i="2"/>
  <c r="P471" i="2" s="1"/>
  <c r="BI460" i="2"/>
  <c r="BH460" i="2"/>
  <c r="BG460" i="2"/>
  <c r="BF460" i="2"/>
  <c r="T460" i="2"/>
  <c r="R460" i="2"/>
  <c r="P460" i="2"/>
  <c r="BI453" i="2"/>
  <c r="BH453" i="2"/>
  <c r="BG453" i="2"/>
  <c r="BF453" i="2"/>
  <c r="T453" i="2"/>
  <c r="R453" i="2"/>
  <c r="P453" i="2"/>
  <c r="BI448" i="2"/>
  <c r="BH448" i="2"/>
  <c r="BG448" i="2"/>
  <c r="BF448" i="2"/>
  <c r="T448" i="2"/>
  <c r="R448" i="2"/>
  <c r="P448" i="2"/>
  <c r="BI441" i="2"/>
  <c r="BH441" i="2"/>
  <c r="BG441" i="2"/>
  <c r="BF441" i="2"/>
  <c r="T441" i="2"/>
  <c r="R441" i="2"/>
  <c r="P441" i="2"/>
  <c r="BI435" i="2"/>
  <c r="BH435" i="2"/>
  <c r="BG435" i="2"/>
  <c r="BF435" i="2"/>
  <c r="T435" i="2"/>
  <c r="R435" i="2"/>
  <c r="P435" i="2"/>
  <c r="BI429" i="2"/>
  <c r="BH429" i="2"/>
  <c r="BG429" i="2"/>
  <c r="BF429" i="2"/>
  <c r="T429" i="2"/>
  <c r="R429" i="2"/>
  <c r="P429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18" i="2"/>
  <c r="BH418" i="2"/>
  <c r="BG418" i="2"/>
  <c r="BF418" i="2"/>
  <c r="T418" i="2"/>
  <c r="R418" i="2"/>
  <c r="P418" i="2"/>
  <c r="BI414" i="2"/>
  <c r="BH414" i="2"/>
  <c r="BG414" i="2"/>
  <c r="BF414" i="2"/>
  <c r="T414" i="2"/>
  <c r="R414" i="2"/>
  <c r="P414" i="2"/>
  <c r="BI409" i="2"/>
  <c r="BH409" i="2"/>
  <c r="BG409" i="2"/>
  <c r="BF409" i="2"/>
  <c r="T409" i="2"/>
  <c r="R409" i="2"/>
  <c r="P409" i="2"/>
  <c r="BI406" i="2"/>
  <c r="BH406" i="2"/>
  <c r="BG406" i="2"/>
  <c r="BF406" i="2"/>
  <c r="T406" i="2"/>
  <c r="R406" i="2"/>
  <c r="P406" i="2"/>
  <c r="BI401" i="2"/>
  <c r="BH401" i="2"/>
  <c r="BG401" i="2"/>
  <c r="BF401" i="2"/>
  <c r="T401" i="2"/>
  <c r="R401" i="2"/>
  <c r="P401" i="2"/>
  <c r="BI397" i="2"/>
  <c r="BH397" i="2"/>
  <c r="BG397" i="2"/>
  <c r="BF397" i="2"/>
  <c r="T397" i="2"/>
  <c r="R397" i="2"/>
  <c r="P397" i="2"/>
  <c r="BI392" i="2"/>
  <c r="BH392" i="2"/>
  <c r="BG392" i="2"/>
  <c r="BF392" i="2"/>
  <c r="T392" i="2"/>
  <c r="R392" i="2"/>
  <c r="P392" i="2"/>
  <c r="BI387" i="2"/>
  <c r="BH387" i="2"/>
  <c r="BG387" i="2"/>
  <c r="BF387" i="2"/>
  <c r="T387" i="2"/>
  <c r="R387" i="2"/>
  <c r="P387" i="2"/>
  <c r="BI383" i="2"/>
  <c r="BH383" i="2"/>
  <c r="BG383" i="2"/>
  <c r="BF383" i="2"/>
  <c r="T383" i="2"/>
  <c r="R383" i="2"/>
  <c r="P383" i="2"/>
  <c r="BI376" i="2"/>
  <c r="BH376" i="2"/>
  <c r="BG376" i="2"/>
  <c r="BF376" i="2"/>
  <c r="T376" i="2"/>
  <c r="T375" i="2"/>
  <c r="R376" i="2"/>
  <c r="R375" i="2"/>
  <c r="P376" i="2"/>
  <c r="P375" i="2" s="1"/>
  <c r="BI372" i="2"/>
  <c r="BH372" i="2"/>
  <c r="BG372" i="2"/>
  <c r="BF372" i="2"/>
  <c r="T372" i="2"/>
  <c r="R372" i="2"/>
  <c r="P372" i="2"/>
  <c r="BI369" i="2"/>
  <c r="BH369" i="2"/>
  <c r="BG369" i="2"/>
  <c r="BF369" i="2"/>
  <c r="T369" i="2"/>
  <c r="R369" i="2"/>
  <c r="P369" i="2"/>
  <c r="BI363" i="2"/>
  <c r="BH363" i="2"/>
  <c r="BG363" i="2"/>
  <c r="BF363" i="2"/>
  <c r="T363" i="2"/>
  <c r="R363" i="2"/>
  <c r="P363" i="2"/>
  <c r="BI360" i="2"/>
  <c r="BH360" i="2"/>
  <c r="BG360" i="2"/>
  <c r="BF360" i="2"/>
  <c r="T360" i="2"/>
  <c r="R360" i="2"/>
  <c r="P360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45" i="2"/>
  <c r="BH345" i="2"/>
  <c r="BG345" i="2"/>
  <c r="BF345" i="2"/>
  <c r="T345" i="2"/>
  <c r="R345" i="2"/>
  <c r="P345" i="2"/>
  <c r="BI340" i="2"/>
  <c r="BH340" i="2"/>
  <c r="BG340" i="2"/>
  <c r="BF340" i="2"/>
  <c r="T340" i="2"/>
  <c r="T339" i="2"/>
  <c r="R340" i="2"/>
  <c r="R339" i="2" s="1"/>
  <c r="P340" i="2"/>
  <c r="P339" i="2" s="1"/>
  <c r="BI333" i="2"/>
  <c r="BH333" i="2"/>
  <c r="BG333" i="2"/>
  <c r="BF333" i="2"/>
  <c r="T333" i="2"/>
  <c r="R333" i="2"/>
  <c r="P333" i="2"/>
  <c r="BI328" i="2"/>
  <c r="BH328" i="2"/>
  <c r="BG328" i="2"/>
  <c r="BF328" i="2"/>
  <c r="T328" i="2"/>
  <c r="R328" i="2"/>
  <c r="P328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15" i="2"/>
  <c r="BH315" i="2"/>
  <c r="BG315" i="2"/>
  <c r="BF315" i="2"/>
  <c r="T315" i="2"/>
  <c r="T314" i="2" s="1"/>
  <c r="R315" i="2"/>
  <c r="R314" i="2" s="1"/>
  <c r="P315" i="2"/>
  <c r="P314" i="2"/>
  <c r="BI309" i="2"/>
  <c r="BH309" i="2"/>
  <c r="BG309" i="2"/>
  <c r="BF309" i="2"/>
  <c r="T309" i="2"/>
  <c r="R309" i="2"/>
  <c r="P309" i="2"/>
  <c r="BI302" i="2"/>
  <c r="BH302" i="2"/>
  <c r="BG302" i="2"/>
  <c r="BF302" i="2"/>
  <c r="T302" i="2"/>
  <c r="R302" i="2"/>
  <c r="P302" i="2"/>
  <c r="BI289" i="2"/>
  <c r="BH289" i="2"/>
  <c r="BG289" i="2"/>
  <c r="BF289" i="2"/>
  <c r="T289" i="2"/>
  <c r="R289" i="2"/>
  <c r="P289" i="2"/>
  <c r="BI284" i="2"/>
  <c r="BH284" i="2"/>
  <c r="BG284" i="2"/>
  <c r="BF284" i="2"/>
  <c r="T284" i="2"/>
  <c r="R284" i="2"/>
  <c r="P284" i="2"/>
  <c r="BI278" i="2"/>
  <c r="BH278" i="2"/>
  <c r="BG278" i="2"/>
  <c r="BF278" i="2"/>
  <c r="T278" i="2"/>
  <c r="R278" i="2"/>
  <c r="P278" i="2"/>
  <c r="BI274" i="2"/>
  <c r="BH274" i="2"/>
  <c r="BG274" i="2"/>
  <c r="BF274" i="2"/>
  <c r="T274" i="2"/>
  <c r="R274" i="2"/>
  <c r="P274" i="2"/>
  <c r="BI264" i="2"/>
  <c r="BH264" i="2"/>
  <c r="BG264" i="2"/>
  <c r="BF264" i="2"/>
  <c r="T264" i="2"/>
  <c r="T263" i="2"/>
  <c r="R264" i="2"/>
  <c r="R263" i="2" s="1"/>
  <c r="P264" i="2"/>
  <c r="P263" i="2" s="1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0" i="2"/>
  <c r="BH250" i="2"/>
  <c r="BG250" i="2"/>
  <c r="BF250" i="2"/>
  <c r="T250" i="2"/>
  <c r="R250" i="2"/>
  <c r="P250" i="2"/>
  <c r="BI246" i="2"/>
  <c r="BH246" i="2"/>
  <c r="BG246" i="2"/>
  <c r="BF246" i="2"/>
  <c r="T246" i="2"/>
  <c r="R246" i="2"/>
  <c r="P246" i="2"/>
  <c r="BI241" i="2"/>
  <c r="BH241" i="2"/>
  <c r="BG241" i="2"/>
  <c r="BF241" i="2"/>
  <c r="T241" i="2"/>
  <c r="R241" i="2"/>
  <c r="P241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7" i="2"/>
  <c r="BH227" i="2"/>
  <c r="BG227" i="2"/>
  <c r="BF227" i="2"/>
  <c r="T227" i="2"/>
  <c r="R227" i="2"/>
  <c r="P227" i="2"/>
  <c r="BI223" i="2"/>
  <c r="BH223" i="2"/>
  <c r="BG223" i="2"/>
  <c r="BF223" i="2"/>
  <c r="T223" i="2"/>
  <c r="R223" i="2"/>
  <c r="P223" i="2"/>
  <c r="BI218" i="2"/>
  <c r="BH218" i="2"/>
  <c r="BG218" i="2"/>
  <c r="BF218" i="2"/>
  <c r="T218" i="2"/>
  <c r="R218" i="2"/>
  <c r="P218" i="2"/>
  <c r="BI213" i="2"/>
  <c r="BH213" i="2"/>
  <c r="BG213" i="2"/>
  <c r="BF213" i="2"/>
  <c r="T213" i="2"/>
  <c r="R213" i="2"/>
  <c r="P213" i="2"/>
  <c r="BI207" i="2"/>
  <c r="BH207" i="2"/>
  <c r="BG207" i="2"/>
  <c r="BF207" i="2"/>
  <c r="T207" i="2"/>
  <c r="R207" i="2"/>
  <c r="P207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68" i="2"/>
  <c r="BH168" i="2"/>
  <c r="BG168" i="2"/>
  <c r="BF168" i="2"/>
  <c r="T168" i="2"/>
  <c r="R168" i="2"/>
  <c r="P168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4" i="2"/>
  <c r="BH154" i="2"/>
  <c r="BG154" i="2"/>
  <c r="BF154" i="2"/>
  <c r="T154" i="2"/>
  <c r="R154" i="2"/>
  <c r="P154" i="2"/>
  <c r="BI146" i="2"/>
  <c r="BH146" i="2"/>
  <c r="BG146" i="2"/>
  <c r="BF146" i="2"/>
  <c r="T146" i="2"/>
  <c r="R146" i="2"/>
  <c r="P146" i="2"/>
  <c r="BI139" i="2"/>
  <c r="BH139" i="2"/>
  <c r="BG139" i="2"/>
  <c r="BF139" i="2"/>
  <c r="T139" i="2"/>
  <c r="R139" i="2"/>
  <c r="P139" i="2"/>
  <c r="BI133" i="2"/>
  <c r="BH133" i="2"/>
  <c r="BG133" i="2"/>
  <c r="BF133" i="2"/>
  <c r="T133" i="2"/>
  <c r="T132" i="2" s="1"/>
  <c r="R133" i="2"/>
  <c r="R132" i="2"/>
  <c r="P133" i="2"/>
  <c r="P132" i="2" s="1"/>
  <c r="BI124" i="2"/>
  <c r="BH124" i="2"/>
  <c r="BG124" i="2"/>
  <c r="BF124" i="2"/>
  <c r="T124" i="2"/>
  <c r="R124" i="2"/>
  <c r="P124" i="2"/>
  <c r="BI117" i="2"/>
  <c r="BH117" i="2"/>
  <c r="BG117" i="2"/>
  <c r="BF117" i="2"/>
  <c r="T117" i="2"/>
  <c r="R117" i="2"/>
  <c r="P117" i="2"/>
  <c r="BI111" i="2"/>
  <c r="BH111" i="2"/>
  <c r="BG111" i="2"/>
  <c r="BF111" i="2"/>
  <c r="T111" i="2"/>
  <c r="R111" i="2"/>
  <c r="P111" i="2"/>
  <c r="F101" i="2"/>
  <c r="E99" i="2"/>
  <c r="F52" i="2"/>
  <c r="E50" i="2"/>
  <c r="J24" i="2"/>
  <c r="E24" i="2"/>
  <c r="J104" i="2" s="1"/>
  <c r="J23" i="2"/>
  <c r="J21" i="2"/>
  <c r="E21" i="2"/>
  <c r="J103" i="2" s="1"/>
  <c r="J20" i="2"/>
  <c r="J18" i="2"/>
  <c r="E18" i="2"/>
  <c r="F55" i="2" s="1"/>
  <c r="J17" i="2"/>
  <c r="J15" i="2"/>
  <c r="E15" i="2"/>
  <c r="F103" i="2" s="1"/>
  <c r="J14" i="2"/>
  <c r="J12" i="2"/>
  <c r="J52" i="2"/>
  <c r="E7" i="2"/>
  <c r="E48" i="2"/>
  <c r="L50" i="1"/>
  <c r="AM50" i="1"/>
  <c r="AM49" i="1"/>
  <c r="L49" i="1"/>
  <c r="AM47" i="1"/>
  <c r="L47" i="1"/>
  <c r="L45" i="1"/>
  <c r="L44" i="1"/>
  <c r="J501" i="2"/>
  <c r="J218" i="2"/>
  <c r="J479" i="2"/>
  <c r="J392" i="2"/>
  <c r="J302" i="2"/>
  <c r="J111" i="2"/>
  <c r="J363" i="2"/>
  <c r="BK192" i="2"/>
  <c r="J494" i="2"/>
  <c r="BK284" i="2"/>
  <c r="J181" i="2"/>
  <c r="BK212" i="3"/>
  <c r="J246" i="3"/>
  <c r="BK137" i="3"/>
  <c r="BK98" i="3"/>
  <c r="BK153" i="3"/>
  <c r="BK112" i="4"/>
  <c r="J209" i="4"/>
  <c r="BK221" i="4"/>
  <c r="J167" i="5"/>
  <c r="J155" i="5"/>
  <c r="J187" i="5"/>
  <c r="BK187" i="5"/>
  <c r="J96" i="6"/>
  <c r="J146" i="2"/>
  <c r="J484" i="2"/>
  <c r="J376" i="2"/>
  <c r="J254" i="2"/>
  <c r="BK397" i="2"/>
  <c r="J284" i="2"/>
  <c r="BK517" i="2"/>
  <c r="BK372" i="2"/>
  <c r="J231" i="2"/>
  <c r="BK215" i="3"/>
  <c r="BK207" i="3"/>
  <c r="J182" i="3"/>
  <c r="BK256" i="3"/>
  <c r="J98" i="3"/>
  <c r="BK183" i="4"/>
  <c r="J221" i="4"/>
  <c r="J195" i="4"/>
  <c r="J224" i="4"/>
  <c r="BK255" i="5"/>
  <c r="BK125" i="5"/>
  <c r="BK171" i="5"/>
  <c r="BK195" i="5"/>
  <c r="BK106" i="5"/>
  <c r="BK340" i="2"/>
  <c r="J207" i="2"/>
  <c r="J383" i="2"/>
  <c r="BK315" i="2"/>
  <c r="J197" i="2"/>
  <c r="J387" i="2"/>
  <c r="J264" i="2"/>
  <c r="BK505" i="2"/>
  <c r="J333" i="2"/>
  <c r="J256" i="3"/>
  <c r="BK198" i="3"/>
  <c r="J198" i="3"/>
  <c r="J166" i="3"/>
  <c r="BK203" i="3"/>
  <c r="J228" i="4"/>
  <c r="J249" i="4"/>
  <c r="J139" i="4"/>
  <c r="BK143" i="4"/>
  <c r="BK233" i="4"/>
  <c r="BK139" i="4"/>
  <c r="BK163" i="5"/>
  <c r="BK159" i="5"/>
  <c r="BK202" i="5"/>
  <c r="J238" i="5"/>
  <c r="BK98" i="5"/>
  <c r="J324" i="2"/>
  <c r="J159" i="2"/>
  <c r="J441" i="2"/>
  <c r="BK351" i="2"/>
  <c r="BK231" i="2"/>
  <c r="BK392" i="2"/>
  <c r="BK223" i="2"/>
  <c r="BK479" i="2"/>
  <c r="J309" i="2"/>
  <c r="BK146" i="2"/>
  <c r="BK166" i="3"/>
  <c r="J215" i="3"/>
  <c r="J170" i="3"/>
  <c r="J240" i="3"/>
  <c r="BK238" i="4"/>
  <c r="BK147" i="4"/>
  <c r="BK167" i="4"/>
  <c r="BK175" i="4"/>
  <c r="BK112" i="5"/>
  <c r="BK179" i="5"/>
  <c r="J199" i="5"/>
  <c r="BK249" i="5"/>
  <c r="BK143" i="5"/>
  <c r="BK86" i="6"/>
  <c r="BK418" i="2"/>
  <c r="BK168" i="2"/>
  <c r="BK489" i="2"/>
  <c r="BK414" i="2"/>
  <c r="J328" i="2"/>
  <c r="J188" i="2"/>
  <c r="BK328" i="2"/>
  <c r="J133" i="2"/>
  <c r="BK435" i="2"/>
  <c r="J246" i="2"/>
  <c r="BK124" i="2"/>
  <c r="J137" i="3"/>
  <c r="BK162" i="3"/>
  <c r="BK141" i="3"/>
  <c r="J194" i="3"/>
  <c r="J179" i="4"/>
  <c r="J199" i="4"/>
  <c r="BK98" i="4"/>
  <c r="J125" i="4"/>
  <c r="J255" i="5"/>
  <c r="BK233" i="5"/>
  <c r="J183" i="5"/>
  <c r="J151" i="5"/>
  <c r="BK155" i="5"/>
  <c r="BK96" i="6"/>
  <c r="J257" i="2"/>
  <c r="BK111" i="2"/>
  <c r="J473" i="2"/>
  <c r="J409" i="2"/>
  <c r="BK324" i="2"/>
  <c r="BK154" i="2"/>
  <c r="J360" i="2"/>
  <c r="BK159" i="2"/>
  <c r="BK429" i="2"/>
  <c r="J184" i="2"/>
  <c r="BK178" i="3"/>
  <c r="BK145" i="3"/>
  <c r="BK129" i="3"/>
  <c r="J178" i="3"/>
  <c r="J212" i="4"/>
  <c r="BK243" i="4"/>
  <c r="J243" i="4"/>
  <c r="BK159" i="4"/>
  <c r="J206" i="4"/>
  <c r="BK191" i="5"/>
  <c r="J206" i="5"/>
  <c r="BK228" i="5"/>
  <c r="J112" i="5"/>
  <c r="J139" i="5"/>
  <c r="BK498" i="2"/>
  <c r="J163" i="2"/>
  <c r="BK401" i="2"/>
  <c r="J340" i="2"/>
  <c r="BK246" i="2"/>
  <c r="J401" i="2"/>
  <c r="BK197" i="2"/>
  <c r="J489" i="2"/>
  <c r="BK278" i="2"/>
  <c r="BK201" i="2"/>
  <c r="J141" i="3"/>
  <c r="BK174" i="3"/>
  <c r="J149" i="3"/>
  <c r="J186" i="3"/>
  <c r="J135" i="4"/>
  <c r="J233" i="4"/>
  <c r="J187" i="4"/>
  <c r="BK135" i="4"/>
  <c r="J215" i="4"/>
  <c r="J98" i="4"/>
  <c r="BK119" i="5"/>
  <c r="J195" i="5"/>
  <c r="J179" i="5"/>
  <c r="J131" i="5"/>
  <c r="J425" i="2"/>
  <c r="BK177" i="2"/>
  <c r="BK460" i="2"/>
  <c r="BK387" i="2"/>
  <c r="BK257" i="2"/>
  <c r="BK406" i="2"/>
  <c r="J322" i="2"/>
  <c r="BK117" i="2"/>
  <c r="J429" i="2"/>
  <c r="J192" i="2"/>
  <c r="BK182" i="3"/>
  <c r="BK133" i="3"/>
  <c r="J122" i="3"/>
  <c r="BK157" i="3"/>
  <c r="J171" i="4"/>
  <c r="J238" i="4"/>
  <c r="BK195" i="4"/>
  <c r="J255" i="4"/>
  <c r="J249" i="5"/>
  <c r="BK183" i="5"/>
  <c r="J98" i="5"/>
  <c r="J175" i="5"/>
  <c r="J163" i="5"/>
  <c r="J86" i="6"/>
  <c r="BK309" i="2"/>
  <c r="J124" i="2"/>
  <c r="J453" i="2"/>
  <c r="J372" i="2"/>
  <c r="J241" i="2"/>
  <c r="BK383" i="2"/>
  <c r="J250" i="2"/>
  <c r="J509" i="2"/>
  <c r="J418" i="2"/>
  <c r="BK207" i="2"/>
  <c r="J174" i="3"/>
  <c r="J203" i="3"/>
  <c r="J190" i="3"/>
  <c r="BK215" i="4"/>
  <c r="BK228" i="4"/>
  <c r="J183" i="4"/>
  <c r="BK255" i="4"/>
  <c r="BK155" i="4"/>
  <c r="BK131" i="5"/>
  <c r="BK199" i="5"/>
  <c r="BK209" i="5"/>
  <c r="BK224" i="5"/>
  <c r="BK501" i="2"/>
  <c r="J223" i="2"/>
  <c r="J513" i="2"/>
  <c r="BK425" i="2"/>
  <c r="J354" i="2"/>
  <c r="J201" i="2"/>
  <c r="BK376" i="2"/>
  <c r="BK235" i="2"/>
  <c r="BK494" i="2"/>
  <c r="BK289" i="2"/>
  <c r="BK246" i="3"/>
  <c r="BK229" i="3"/>
  <c r="J129" i="3"/>
  <c r="J110" i="3"/>
  <c r="BK122" i="3"/>
  <c r="J159" i="4"/>
  <c r="BK151" i="4"/>
  <c r="J147" i="4"/>
  <c r="BK131" i="4"/>
  <c r="J159" i="5"/>
  <c r="J191" i="5"/>
  <c r="J212" i="5"/>
  <c r="J171" i="5"/>
  <c r="BK509" i="2"/>
  <c r="BK227" i="2"/>
  <c r="AS56" i="1"/>
  <c r="BK163" i="2"/>
  <c r="BK302" i="2"/>
  <c r="J177" i="2"/>
  <c r="J448" i="2"/>
  <c r="BK241" i="2"/>
  <c r="J168" i="2"/>
  <c r="BK251" i="3"/>
  <c r="BK149" i="3"/>
  <c r="BK105" i="3"/>
  <c r="J145" i="3"/>
  <c r="J167" i="4"/>
  <c r="J163" i="4"/>
  <c r="BK171" i="4"/>
  <c r="J112" i="4"/>
  <c r="J243" i="5"/>
  <c r="BK221" i="5"/>
  <c r="BK243" i="5"/>
  <c r="J147" i="5"/>
  <c r="BK151" i="5"/>
  <c r="BK91" i="6"/>
  <c r="BK250" i="2"/>
  <c r="BK513" i="2"/>
  <c r="J423" i="2"/>
  <c r="BK322" i="2"/>
  <c r="J117" i="2"/>
  <c r="J351" i="2"/>
  <c r="BK181" i="2"/>
  <c r="J498" i="2"/>
  <c r="BK354" i="2"/>
  <c r="BK218" i="2"/>
  <c r="J251" i="3"/>
  <c r="J116" i="3"/>
  <c r="BK186" i="3"/>
  <c r="BK194" i="3"/>
  <c r="J207" i="3"/>
  <c r="J202" i="4"/>
  <c r="J119" i="4"/>
  <c r="BK224" i="4"/>
  <c r="BK191" i="4"/>
  <c r="BK119" i="4"/>
  <c r="BK106" i="4"/>
  <c r="J233" i="5"/>
  <c r="BK147" i="5"/>
  <c r="J143" i="5"/>
  <c r="J119" i="5"/>
  <c r="J235" i="2"/>
  <c r="J517" i="2"/>
  <c r="J435" i="2"/>
  <c r="BK360" i="2"/>
  <c r="BK264" i="2"/>
  <c r="BK409" i="2"/>
  <c r="J289" i="2"/>
  <c r="BK173" i="2"/>
  <c r="J460" i="2"/>
  <c r="J315" i="2"/>
  <c r="J227" i="2"/>
  <c r="BK240" i="3"/>
  <c r="BK224" i="3"/>
  <c r="BK116" i="3"/>
  <c r="BK219" i="3"/>
  <c r="BK249" i="4"/>
  <c r="J151" i="4"/>
  <c r="BK179" i="4"/>
  <c r="BK163" i="4"/>
  <c r="BK202" i="4"/>
  <c r="J228" i="5"/>
  <c r="J218" i="5"/>
  <c r="J106" i="5"/>
  <c r="J125" i="5"/>
  <c r="BK135" i="5"/>
  <c r="J345" i="2"/>
  <c r="BK188" i="2"/>
  <c r="BK448" i="2"/>
  <c r="J397" i="2"/>
  <c r="J278" i="2"/>
  <c r="J414" i="2"/>
  <c r="BK333" i="2"/>
  <c r="BK184" i="2"/>
  <c r="BK453" i="2"/>
  <c r="BK254" i="2"/>
  <c r="BK133" i="2"/>
  <c r="J133" i="3"/>
  <c r="BK170" i="3"/>
  <c r="J162" i="3"/>
  <c r="J212" i="3"/>
  <c r="J218" i="4"/>
  <c r="BK125" i="4"/>
  <c r="BK187" i="4"/>
  <c r="J175" i="4"/>
  <c r="J106" i="4"/>
  <c r="BK238" i="5"/>
  <c r="BK215" i="5"/>
  <c r="J135" i="5"/>
  <c r="BK167" i="5"/>
  <c r="J221" i="5"/>
  <c r="J91" i="6"/>
  <c r="J260" i="2"/>
  <c r="J139" i="2"/>
  <c r="BK363" i="2"/>
  <c r="BK274" i="2"/>
  <c r="BK473" i="2"/>
  <c r="BK345" i="2"/>
  <c r="BK139" i="2"/>
  <c r="BK423" i="2"/>
  <c r="BK213" i="2"/>
  <c r="BK234" i="3"/>
  <c r="J219" i="3"/>
  <c r="BK110" i="3"/>
  <c r="J229" i="3"/>
  <c r="J105" i="3"/>
  <c r="BK199" i="4"/>
  <c r="BK206" i="4"/>
  <c r="BK212" i="4"/>
  <c r="J131" i="4"/>
  <c r="J191" i="4"/>
  <c r="BK206" i="5"/>
  <c r="J209" i="5"/>
  <c r="J224" i="5"/>
  <c r="BK175" i="5"/>
  <c r="J505" i="2"/>
  <c r="J213" i="2"/>
  <c r="BK484" i="2"/>
  <c r="J406" i="2"/>
  <c r="J369" i="2"/>
  <c r="J173" i="2"/>
  <c r="BK369" i="2"/>
  <c r="J274" i="2"/>
  <c r="J154" i="2"/>
  <c r="BK441" i="2"/>
  <c r="BK260" i="2"/>
  <c r="J224" i="3"/>
  <c r="J234" i="3"/>
  <c r="J153" i="3"/>
  <c r="J157" i="3"/>
  <c r="BK190" i="3"/>
  <c r="J143" i="4"/>
  <c r="BK218" i="4"/>
  <c r="J155" i="4"/>
  <c r="BK209" i="4"/>
  <c r="BK139" i="5"/>
  <c r="BK212" i="5"/>
  <c r="J202" i="5"/>
  <c r="BK218" i="5"/>
  <c r="J215" i="5"/>
  <c r="P84" i="6" l="1"/>
  <c r="P83" i="6" s="1"/>
  <c r="AU60" i="1" s="1"/>
  <c r="R138" i="2"/>
  <c r="P321" i="2"/>
  <c r="P118" i="4"/>
  <c r="R118" i="5"/>
  <c r="R321" i="2"/>
  <c r="R118" i="4"/>
  <c r="T118" i="5"/>
  <c r="R84" i="6"/>
  <c r="R83" i="6"/>
  <c r="T138" i="2"/>
  <c r="T321" i="2"/>
  <c r="T118" i="4"/>
  <c r="P138" i="2"/>
  <c r="P118" i="5"/>
  <c r="T84" i="6"/>
  <c r="T83" i="6" s="1"/>
  <c r="P110" i="2"/>
  <c r="P109" i="2" s="1"/>
  <c r="BK153" i="2"/>
  <c r="J153" i="2" s="1"/>
  <c r="J66" i="2" s="1"/>
  <c r="BK200" i="2"/>
  <c r="J200" i="2" s="1"/>
  <c r="J67" i="2" s="1"/>
  <c r="BK222" i="2"/>
  <c r="J222" i="2" s="1"/>
  <c r="J68" i="2" s="1"/>
  <c r="R240" i="2"/>
  <c r="P273" i="2"/>
  <c r="P283" i="2"/>
  <c r="P344" i="2"/>
  <c r="BK382" i="2"/>
  <c r="J382" i="2"/>
  <c r="J80" i="2" s="1"/>
  <c r="BK400" i="2"/>
  <c r="J400" i="2" s="1"/>
  <c r="J81" i="2" s="1"/>
  <c r="BK428" i="2"/>
  <c r="J428" i="2"/>
  <c r="J82" i="2" s="1"/>
  <c r="P447" i="2"/>
  <c r="P478" i="2"/>
  <c r="T497" i="2"/>
  <c r="BK104" i="3"/>
  <c r="J104" i="3"/>
  <c r="J68" i="3" s="1"/>
  <c r="R115" i="3"/>
  <c r="R218" i="3"/>
  <c r="R132" i="3"/>
  <c r="P105" i="4"/>
  <c r="P104" i="4"/>
  <c r="P95" i="4" s="1"/>
  <c r="BK227" i="4"/>
  <c r="J227" i="4" s="1"/>
  <c r="J72" i="4" s="1"/>
  <c r="T110" i="2"/>
  <c r="T109" i="2"/>
  <c r="P153" i="2"/>
  <c r="T200" i="2"/>
  <c r="T222" i="2"/>
  <c r="P240" i="2"/>
  <c r="P239" i="2" s="1"/>
  <c r="R273" i="2"/>
  <c r="R283" i="2"/>
  <c r="T344" i="2"/>
  <c r="R382" i="2"/>
  <c r="T400" i="2"/>
  <c r="T428" i="2"/>
  <c r="BK447" i="2"/>
  <c r="J447" i="2" s="1"/>
  <c r="J83" i="2" s="1"/>
  <c r="R478" i="2"/>
  <c r="R497" i="2"/>
  <c r="T104" i="3"/>
  <c r="T115" i="3"/>
  <c r="T218" i="3"/>
  <c r="T132" i="3"/>
  <c r="BK105" i="4"/>
  <c r="R227" i="4"/>
  <c r="R134" i="4" s="1"/>
  <c r="BK105" i="5"/>
  <c r="J105" i="5" s="1"/>
  <c r="J68" i="5" s="1"/>
  <c r="P105" i="5"/>
  <c r="P104" i="5"/>
  <c r="P95" i="5" s="1"/>
  <c r="R227" i="5"/>
  <c r="R134" i="5" s="1"/>
  <c r="BK110" i="2"/>
  <c r="J110" i="2" s="1"/>
  <c r="J62" i="2" s="1"/>
  <c r="T153" i="2"/>
  <c r="T137" i="2"/>
  <c r="R200" i="2"/>
  <c r="P222" i="2"/>
  <c r="T240" i="2"/>
  <c r="T273" i="2"/>
  <c r="BK283" i="2"/>
  <c r="J283" i="2"/>
  <c r="J73" i="2" s="1"/>
  <c r="R344" i="2"/>
  <c r="T382" i="2"/>
  <c r="R400" i="2"/>
  <c r="R428" i="2"/>
  <c r="R447" i="2"/>
  <c r="BK478" i="2"/>
  <c r="J478" i="2"/>
  <c r="J86" i="2" s="1"/>
  <c r="BK497" i="2"/>
  <c r="J497" i="2" s="1"/>
  <c r="J87" i="2" s="1"/>
  <c r="P104" i="3"/>
  <c r="BK115" i="3"/>
  <c r="J115" i="3" s="1"/>
  <c r="J69" i="3" s="1"/>
  <c r="P218" i="3"/>
  <c r="P132" i="3"/>
  <c r="T105" i="4"/>
  <c r="T104" i="4"/>
  <c r="T95" i="4" s="1"/>
  <c r="T227" i="4"/>
  <c r="T134" i="4" s="1"/>
  <c r="T105" i="5"/>
  <c r="T104" i="5" s="1"/>
  <c r="T95" i="5" s="1"/>
  <c r="BK227" i="5"/>
  <c r="J227" i="5"/>
  <c r="J72" i="5" s="1"/>
  <c r="P227" i="5"/>
  <c r="P134" i="5" s="1"/>
  <c r="R110" i="2"/>
  <c r="R109" i="2" s="1"/>
  <c r="R153" i="2"/>
  <c r="R137" i="2" s="1"/>
  <c r="P200" i="2"/>
  <c r="R222" i="2"/>
  <c r="BK240" i="2"/>
  <c r="J240" i="2" s="1"/>
  <c r="J70" i="2" s="1"/>
  <c r="BK273" i="2"/>
  <c r="J273" i="2"/>
  <c r="J72" i="2" s="1"/>
  <c r="T283" i="2"/>
  <c r="BK344" i="2"/>
  <c r="J344" i="2"/>
  <c r="J78" i="2" s="1"/>
  <c r="P382" i="2"/>
  <c r="P400" i="2"/>
  <c r="P428" i="2"/>
  <c r="T447" i="2"/>
  <c r="T478" i="2"/>
  <c r="P497" i="2"/>
  <c r="R104" i="3"/>
  <c r="R103" i="3" s="1"/>
  <c r="R95" i="3" s="1"/>
  <c r="R94" i="3" s="1"/>
  <c r="P115" i="3"/>
  <c r="BK218" i="3"/>
  <c r="J218" i="3"/>
  <c r="J72" i="3" s="1"/>
  <c r="R105" i="4"/>
  <c r="R104" i="4" s="1"/>
  <c r="R95" i="4" s="1"/>
  <c r="R94" i="4" s="1"/>
  <c r="P227" i="4"/>
  <c r="P134" i="4" s="1"/>
  <c r="R105" i="5"/>
  <c r="R104" i="5" s="1"/>
  <c r="R95" i="5" s="1"/>
  <c r="T227" i="5"/>
  <c r="T134" i="5" s="1"/>
  <c r="BK132" i="2"/>
  <c r="J132" i="2" s="1"/>
  <c r="J63" i="2" s="1"/>
  <c r="BK97" i="3"/>
  <c r="J97" i="3"/>
  <c r="J66" i="3" s="1"/>
  <c r="BK132" i="3"/>
  <c r="J132" i="3" s="1"/>
  <c r="J71" i="3" s="1"/>
  <c r="BK118" i="5"/>
  <c r="J118" i="5"/>
  <c r="J69" i="5" s="1"/>
  <c r="BK97" i="4"/>
  <c r="J97" i="4" s="1"/>
  <c r="J66" i="4" s="1"/>
  <c r="BK118" i="4"/>
  <c r="J118" i="4"/>
  <c r="J69" i="4" s="1"/>
  <c r="BK130" i="4"/>
  <c r="J130" i="4" s="1"/>
  <c r="J70" i="4" s="1"/>
  <c r="BK134" i="4"/>
  <c r="J134" i="4"/>
  <c r="J71" i="4" s="1"/>
  <c r="BK138" i="2"/>
  <c r="J138" i="2" s="1"/>
  <c r="J65" i="2" s="1"/>
  <c r="BK314" i="2"/>
  <c r="J314" i="2"/>
  <c r="J74" i="2" s="1"/>
  <c r="BK472" i="2"/>
  <c r="BK471" i="2" s="1"/>
  <c r="J471" i="2" s="1"/>
  <c r="J84" i="2" s="1"/>
  <c r="BK128" i="3"/>
  <c r="J128" i="3" s="1"/>
  <c r="J70" i="3" s="1"/>
  <c r="BK97" i="5"/>
  <c r="J97" i="5"/>
  <c r="J66" i="5" s="1"/>
  <c r="BK85" i="6"/>
  <c r="BK263" i="2"/>
  <c r="J263" i="2"/>
  <c r="J71" i="2" s="1"/>
  <c r="BK321" i="2"/>
  <c r="J321" i="2" s="1"/>
  <c r="J75" i="2" s="1"/>
  <c r="BK339" i="2"/>
  <c r="J339" i="2"/>
  <c r="J76" i="2" s="1"/>
  <c r="BK375" i="2"/>
  <c r="J375" i="2" s="1"/>
  <c r="J79" i="2" s="1"/>
  <c r="BK130" i="5"/>
  <c r="J130" i="5"/>
  <c r="J70" i="5" s="1"/>
  <c r="BK134" i="5"/>
  <c r="J134" i="5" s="1"/>
  <c r="J71" i="5" s="1"/>
  <c r="BK90" i="6"/>
  <c r="J90" i="6"/>
  <c r="J62" i="6" s="1"/>
  <c r="BK95" i="6"/>
  <c r="J95" i="6" s="1"/>
  <c r="J63" i="6" s="1"/>
  <c r="J52" i="6"/>
  <c r="E73" i="6"/>
  <c r="BE86" i="6"/>
  <c r="F54" i="6"/>
  <c r="J55" i="6"/>
  <c r="BE91" i="6"/>
  <c r="F55" i="6"/>
  <c r="J54" i="6"/>
  <c r="BE96" i="6"/>
  <c r="J105" i="4"/>
  <c r="J68" i="4" s="1"/>
  <c r="J56" i="5"/>
  <c r="J90" i="5"/>
  <c r="BE98" i="5"/>
  <c r="BE135" i="5"/>
  <c r="BE147" i="5"/>
  <c r="BE163" i="5"/>
  <c r="BE187" i="5"/>
  <c r="BE191" i="5"/>
  <c r="BE195" i="5"/>
  <c r="BE199" i="5"/>
  <c r="BE206" i="5"/>
  <c r="BE218" i="5"/>
  <c r="BE228" i="5"/>
  <c r="BE243" i="5"/>
  <c r="E50" i="5"/>
  <c r="F58" i="5"/>
  <c r="F59" i="5"/>
  <c r="BE106" i="5"/>
  <c r="BE112" i="5"/>
  <c r="BE131" i="5"/>
  <c r="BE155" i="5"/>
  <c r="BE171" i="5"/>
  <c r="BE212" i="5"/>
  <c r="J91" i="5"/>
  <c r="BE119" i="5"/>
  <c r="BE125" i="5"/>
  <c r="BE139" i="5"/>
  <c r="BE159" i="5"/>
  <c r="BE183" i="5"/>
  <c r="BE215" i="5"/>
  <c r="BE224" i="5"/>
  <c r="BE238" i="5"/>
  <c r="BE249" i="5"/>
  <c r="BE143" i="5"/>
  <c r="BE151" i="5"/>
  <c r="BE167" i="5"/>
  <c r="BE175" i="5"/>
  <c r="BE179" i="5"/>
  <c r="BE202" i="5"/>
  <c r="BE209" i="5"/>
  <c r="BE221" i="5"/>
  <c r="BE233" i="5"/>
  <c r="BE255" i="5"/>
  <c r="BK96" i="3"/>
  <c r="J96" i="3"/>
  <c r="J65" i="3" s="1"/>
  <c r="J56" i="4"/>
  <c r="J59" i="4"/>
  <c r="F91" i="4"/>
  <c r="BE119" i="4"/>
  <c r="BE125" i="4"/>
  <c r="BE143" i="4"/>
  <c r="BE147" i="4"/>
  <c r="BE155" i="4"/>
  <c r="BE183" i="4"/>
  <c r="BE191" i="4"/>
  <c r="BE215" i="4"/>
  <c r="BE218" i="4"/>
  <c r="BE224" i="4"/>
  <c r="BE238" i="4"/>
  <c r="BE249" i="4"/>
  <c r="BE255" i="4"/>
  <c r="J58" i="4"/>
  <c r="BE98" i="4"/>
  <c r="BE179" i="4"/>
  <c r="BE195" i="4"/>
  <c r="BE199" i="4"/>
  <c r="BE202" i="4"/>
  <c r="BE212" i="4"/>
  <c r="BE228" i="4"/>
  <c r="BE233" i="4"/>
  <c r="E50" i="4"/>
  <c r="F58" i="4"/>
  <c r="BE106" i="4"/>
  <c r="BE112" i="4"/>
  <c r="BE131" i="4"/>
  <c r="BE139" i="4"/>
  <c r="BE163" i="4"/>
  <c r="BE167" i="4"/>
  <c r="BE171" i="4"/>
  <c r="BE209" i="4"/>
  <c r="BE135" i="4"/>
  <c r="BE151" i="4"/>
  <c r="BE159" i="4"/>
  <c r="BE175" i="4"/>
  <c r="BE187" i="4"/>
  <c r="BE206" i="4"/>
  <c r="BE221" i="4"/>
  <c r="BE243" i="4"/>
  <c r="BK109" i="2"/>
  <c r="J472" i="2"/>
  <c r="J85" i="2" s="1"/>
  <c r="F58" i="3"/>
  <c r="J88" i="3"/>
  <c r="F91" i="3"/>
  <c r="BE110" i="3"/>
  <c r="BE145" i="3"/>
  <c r="BE162" i="3"/>
  <c r="BE166" i="3"/>
  <c r="BE215" i="3"/>
  <c r="BE229" i="3"/>
  <c r="BE240" i="3"/>
  <c r="BE246" i="3"/>
  <c r="E82" i="3"/>
  <c r="J90" i="3"/>
  <c r="BE129" i="3"/>
  <c r="BE153" i="3"/>
  <c r="BE178" i="3"/>
  <c r="BK137" i="2"/>
  <c r="J137" i="2" s="1"/>
  <c r="J64" i="2" s="1"/>
  <c r="BK343" i="2"/>
  <c r="J343" i="2"/>
  <c r="J77" i="2" s="1"/>
  <c r="J59" i="3"/>
  <c r="BE116" i="3"/>
  <c r="BE137" i="3"/>
  <c r="BE141" i="3"/>
  <c r="BE170" i="3"/>
  <c r="BE182" i="3"/>
  <c r="BE186" i="3"/>
  <c r="BE203" i="3"/>
  <c r="BE219" i="3"/>
  <c r="BE224" i="3"/>
  <c r="BE98" i="3"/>
  <c r="BE105" i="3"/>
  <c r="BE122" i="3"/>
  <c r="BE133" i="3"/>
  <c r="BE149" i="3"/>
  <c r="BE157" i="3"/>
  <c r="BE174" i="3"/>
  <c r="BE190" i="3"/>
  <c r="BE194" i="3"/>
  <c r="BE198" i="3"/>
  <c r="BE207" i="3"/>
  <c r="BE212" i="3"/>
  <c r="BE234" i="3"/>
  <c r="BE251" i="3"/>
  <c r="BE256" i="3"/>
  <c r="J54" i="2"/>
  <c r="J55" i="2"/>
  <c r="F104" i="2"/>
  <c r="BE117" i="2"/>
  <c r="BE154" i="2"/>
  <c r="BE159" i="2"/>
  <c r="BE168" i="2"/>
  <c r="BE192" i="2"/>
  <c r="BE197" i="2"/>
  <c r="BE231" i="2"/>
  <c r="BE246" i="2"/>
  <c r="BE322" i="2"/>
  <c r="BE333" i="2"/>
  <c r="BE340" i="2"/>
  <c r="BE360" i="2"/>
  <c r="BE369" i="2"/>
  <c r="BE425" i="2"/>
  <c r="BE429" i="2"/>
  <c r="BE435" i="2"/>
  <c r="BE441" i="2"/>
  <c r="BE448" i="2"/>
  <c r="BE484" i="2"/>
  <c r="BE501" i="2"/>
  <c r="BE509" i="2"/>
  <c r="E97" i="2"/>
  <c r="BE111" i="2"/>
  <c r="BE163" i="2"/>
  <c r="BE177" i="2"/>
  <c r="BE188" i="2"/>
  <c r="BE201" i="2"/>
  <c r="BE213" i="2"/>
  <c r="BE227" i="2"/>
  <c r="BE257" i="2"/>
  <c r="BE302" i="2"/>
  <c r="BE345" i="2"/>
  <c r="BE363" i="2"/>
  <c r="BE372" i="2"/>
  <c r="BE387" i="2"/>
  <c r="BE392" i="2"/>
  <c r="BE397" i="2"/>
  <c r="BE401" i="2"/>
  <c r="BE406" i="2"/>
  <c r="BE409" i="2"/>
  <c r="BE414" i="2"/>
  <c r="BE418" i="2"/>
  <c r="BE460" i="2"/>
  <c r="F54" i="2"/>
  <c r="J101" i="2"/>
  <c r="BE124" i="2"/>
  <c r="BE133" i="2"/>
  <c r="BE181" i="2"/>
  <c r="BE207" i="2"/>
  <c r="BE218" i="2"/>
  <c r="BE235" i="2"/>
  <c r="BE254" i="2"/>
  <c r="BE260" i="2"/>
  <c r="BE284" i="2"/>
  <c r="BE309" i="2"/>
  <c r="BE376" i="2"/>
  <c r="BE383" i="2"/>
  <c r="BE453" i="2"/>
  <c r="BE473" i="2"/>
  <c r="BE479" i="2"/>
  <c r="BE489" i="2"/>
  <c r="BE494" i="2"/>
  <c r="BE513" i="2"/>
  <c r="BE139" i="2"/>
  <c r="BE146" i="2"/>
  <c r="BE173" i="2"/>
  <c r="BE184" i="2"/>
  <c r="BE223" i="2"/>
  <c r="BE241" i="2"/>
  <c r="BE250" i="2"/>
  <c r="BE264" i="2"/>
  <c r="BE274" i="2"/>
  <c r="BE278" i="2"/>
  <c r="BE289" i="2"/>
  <c r="BE315" i="2"/>
  <c r="BE324" i="2"/>
  <c r="BE328" i="2"/>
  <c r="BE351" i="2"/>
  <c r="BE354" i="2"/>
  <c r="BE423" i="2"/>
  <c r="BE498" i="2"/>
  <c r="BE505" i="2"/>
  <c r="BE517" i="2"/>
  <c r="J36" i="4"/>
  <c r="AW58" i="1"/>
  <c r="J34" i="6"/>
  <c r="AW60" i="1"/>
  <c r="F38" i="3"/>
  <c r="BC57" i="1"/>
  <c r="F35" i="2"/>
  <c r="BB55" i="1" s="1"/>
  <c r="F38" i="4"/>
  <c r="BC58" i="1"/>
  <c r="F34" i="2"/>
  <c r="BA55" i="1" s="1"/>
  <c r="F39" i="5"/>
  <c r="BD59" i="1" s="1"/>
  <c r="F36" i="3"/>
  <c r="BA57" i="1"/>
  <c r="F36" i="5"/>
  <c r="BA59" i="1" s="1"/>
  <c r="J34" i="2"/>
  <c r="AW55" i="1" s="1"/>
  <c r="J36" i="5"/>
  <c r="AW59" i="1"/>
  <c r="F34" i="6"/>
  <c r="BA60" i="1" s="1"/>
  <c r="F36" i="6"/>
  <c r="BC60" i="1" s="1"/>
  <c r="F35" i="6"/>
  <c r="BB60" i="1"/>
  <c r="AS54" i="1"/>
  <c r="F37" i="4"/>
  <c r="BB58" i="1"/>
  <c r="F36" i="2"/>
  <c r="BC55" i="1" s="1"/>
  <c r="F36" i="4"/>
  <c r="BA58" i="1" s="1"/>
  <c r="F37" i="2"/>
  <c r="BD55" i="1"/>
  <c r="J36" i="3"/>
  <c r="AW57" i="1" s="1"/>
  <c r="F38" i="5"/>
  <c r="BC59" i="1" s="1"/>
  <c r="F39" i="4"/>
  <c r="BD58" i="1"/>
  <c r="F37" i="3"/>
  <c r="BB57" i="1" s="1"/>
  <c r="F37" i="5"/>
  <c r="BB59" i="1" s="1"/>
  <c r="F39" i="3"/>
  <c r="BD57" i="1"/>
  <c r="F37" i="6"/>
  <c r="BD60" i="1" s="1"/>
  <c r="R94" i="5" l="1"/>
  <c r="P137" i="2"/>
  <c r="T103" i="3"/>
  <c r="T95" i="3" s="1"/>
  <c r="T94" i="3" s="1"/>
  <c r="T94" i="4"/>
  <c r="P94" i="4"/>
  <c r="AU58" i="1"/>
  <c r="T94" i="5"/>
  <c r="P94" i="5"/>
  <c r="AU59" i="1" s="1"/>
  <c r="BK84" i="6"/>
  <c r="J84" i="6"/>
  <c r="J60" i="6" s="1"/>
  <c r="P103" i="3"/>
  <c r="P95" i="3" s="1"/>
  <c r="P94" i="3" s="1"/>
  <c r="AU57" i="1" s="1"/>
  <c r="R343" i="2"/>
  <c r="T239" i="2"/>
  <c r="T108" i="2"/>
  <c r="BK104" i="4"/>
  <c r="J104" i="4" s="1"/>
  <c r="J67" i="4" s="1"/>
  <c r="T343" i="2"/>
  <c r="R239" i="2"/>
  <c r="P108" i="2"/>
  <c r="R108" i="2"/>
  <c r="BK104" i="5"/>
  <c r="J104" i="5"/>
  <c r="J67" i="5"/>
  <c r="P343" i="2"/>
  <c r="BK103" i="3"/>
  <c r="J103" i="3" s="1"/>
  <c r="J67" i="3" s="1"/>
  <c r="BK96" i="4"/>
  <c r="J96" i="4"/>
  <c r="J65" i="4" s="1"/>
  <c r="BK96" i="5"/>
  <c r="J96" i="5" s="1"/>
  <c r="J65" i="5" s="1"/>
  <c r="J85" i="6"/>
  <c r="J61" i="6"/>
  <c r="BK239" i="2"/>
  <c r="J239" i="2"/>
  <c r="J69" i="2" s="1"/>
  <c r="BK108" i="2"/>
  <c r="BK107" i="2"/>
  <c r="J107" i="2" s="1"/>
  <c r="J59" i="2" s="1"/>
  <c r="J109" i="2"/>
  <c r="J61" i="2"/>
  <c r="J35" i="3"/>
  <c r="AV57" i="1"/>
  <c r="AT57" i="1" s="1"/>
  <c r="J35" i="5"/>
  <c r="AV59" i="1"/>
  <c r="AT59" i="1"/>
  <c r="J33" i="2"/>
  <c r="AV55" i="1"/>
  <c r="AT55" i="1" s="1"/>
  <c r="J35" i="4"/>
  <c r="AV58" i="1"/>
  <c r="AT58" i="1"/>
  <c r="F33" i="2"/>
  <c r="AZ55" i="1"/>
  <c r="F35" i="5"/>
  <c r="AZ59" i="1" s="1"/>
  <c r="F35" i="4"/>
  <c r="AZ58" i="1"/>
  <c r="BB56" i="1"/>
  <c r="AX56" i="1"/>
  <c r="F33" i="6"/>
  <c r="AZ60" i="1" s="1"/>
  <c r="J33" i="6"/>
  <c r="AV60" i="1"/>
  <c r="AT60" i="1" s="1"/>
  <c r="F35" i="3"/>
  <c r="AZ57" i="1" s="1"/>
  <c r="BA56" i="1"/>
  <c r="AW56" i="1"/>
  <c r="BC56" i="1"/>
  <c r="AY56" i="1" s="1"/>
  <c r="BD56" i="1"/>
  <c r="BK95" i="3" l="1"/>
  <c r="J95" i="3" s="1"/>
  <c r="J64" i="3" s="1"/>
  <c r="T107" i="2"/>
  <c r="P107" i="2"/>
  <c r="AU55" i="1"/>
  <c r="R107" i="2"/>
  <c r="BK95" i="5"/>
  <c r="J95" i="5" s="1"/>
  <c r="J64" i="5" s="1"/>
  <c r="BK83" i="6"/>
  <c r="J83" i="6"/>
  <c r="J59" i="6" s="1"/>
  <c r="BK95" i="4"/>
  <c r="J95" i="4" s="1"/>
  <c r="J64" i="4" s="1"/>
  <c r="BK94" i="3"/>
  <c r="J94" i="3"/>
  <c r="J63" i="3"/>
  <c r="J108" i="2"/>
  <c r="J60" i="2" s="1"/>
  <c r="BA54" i="1"/>
  <c r="AW54" i="1"/>
  <c r="AK30" i="1"/>
  <c r="BC54" i="1"/>
  <c r="AY54" i="1"/>
  <c r="AZ56" i="1"/>
  <c r="AV56" i="1"/>
  <c r="AT56" i="1"/>
  <c r="AU56" i="1"/>
  <c r="BD54" i="1"/>
  <c r="W33" i="1"/>
  <c r="J30" i="2"/>
  <c r="AG55" i="1"/>
  <c r="BB54" i="1"/>
  <c r="AX54" i="1"/>
  <c r="BK94" i="4" l="1"/>
  <c r="J94" i="4" s="1"/>
  <c r="J63" i="4" s="1"/>
  <c r="BK94" i="5"/>
  <c r="J94" i="5"/>
  <c r="J63" i="5"/>
  <c r="J39" i="2"/>
  <c r="AN55" i="1"/>
  <c r="AU54" i="1"/>
  <c r="W32" i="1"/>
  <c r="J32" i="3"/>
  <c r="AG57" i="1"/>
  <c r="W30" i="1"/>
  <c r="W31" i="1"/>
  <c r="J30" i="6"/>
  <c r="AG60" i="1" s="1"/>
  <c r="AZ54" i="1"/>
  <c r="AV54" i="1"/>
  <c r="AK29" i="1"/>
  <c r="J39" i="6" l="1"/>
  <c r="AN57" i="1"/>
  <c r="J41" i="3"/>
  <c r="AN60" i="1"/>
  <c r="J32" i="4"/>
  <c r="AG58" i="1" s="1"/>
  <c r="AN58" i="1" s="1"/>
  <c r="AT54" i="1"/>
  <c r="W29" i="1"/>
  <c r="J32" i="5"/>
  <c r="AG59" i="1"/>
  <c r="AN59" i="1"/>
  <c r="J41" i="4" l="1"/>
  <c r="J41" i="5"/>
  <c r="AG56" i="1"/>
  <c r="AG54" i="1"/>
  <c r="AK26" i="1"/>
  <c r="AK35" i="1"/>
  <c r="AN54" i="1" l="1"/>
  <c r="AN56" i="1"/>
</calcChain>
</file>

<file path=xl/sharedStrings.xml><?xml version="1.0" encoding="utf-8"?>
<sst xmlns="http://schemas.openxmlformats.org/spreadsheetml/2006/main" count="8751" uniqueCount="1156">
  <si>
    <t>Export Komplet</t>
  </si>
  <si>
    <t>VZ</t>
  </si>
  <si>
    <t>2.0</t>
  </si>
  <si>
    <t>ZAMOK</t>
  </si>
  <si>
    <t>False</t>
  </si>
  <si>
    <t>{a066e8c5-74d4-47e4-bf06-638afd289c71}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</si>
  <si>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</si>
  <si>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</si>
  <si>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</si>
  <si>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</si>
  <si>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</si>
  <si>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</si>
  <si>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</si>
  <si>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</si>
  <si>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112024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</si>
  <si>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</si>
  <si>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</si>
  <si>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budov pro instalaci FVE</t>
  </si>
  <si>
    <t>KSO:</t>
  </si>
  <si>
    <t/>
  </si>
  <si>
    <t>CC-CZ:</t>
  </si>
  <si>
    <t>Místo:</t>
  </si>
  <si>
    <t xml:space="preserve"> </t>
  </si>
  <si>
    <t>Datum:</t>
  </si>
  <si>
    <t>22. 5. 2024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</si>
  <si>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</si>
  <si>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</si>
  <si>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</si>
  <si>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</si>
  <si>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</si>
  <si>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</si>
  <si>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</si>
  <si>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</si>
  <si>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</si>
  <si>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</si>
  <si>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</si>
  <si>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</si>
  <si>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</si>
  <si>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</si>
  <si>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</si>
  <si>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</si>
  <si>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</si>
  <si>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</si>
  <si>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</si>
  <si>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</si>
  <si>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</si>
  <si>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</si>
  <si>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</si>
  <si>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</si>
  <si>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</si>
  <si>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</si>
  <si>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</si>
  <si>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</si>
  <si>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</si>
  <si>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</si>
  <si>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</si>
  <si>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</si>
  <si>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</si>
  <si>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</si>
  <si>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</si>
  <si>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</si>
  <si>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</si>
  <si>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</si>
  <si>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</si>
  <si>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</si>
  <si>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</si>
  <si>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</si>
  <si>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</si>
  <si>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</si>
  <si>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</si>
  <si>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</si>
  <si>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</si>
  <si>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</si>
  <si>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</si>
  <si>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</si>
  <si>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Architektonicko stavební řešení</t>
  </si>
  <si>
    <t>STA</t>
  </si>
  <si>
    <t>1</t>
  </si>
  <si>
    <t>{33c29706-b04e-4f3f-8a38-7fb2f31f2fd7}</t>
  </si>
  <si>
    <t>2</t>
  </si>
  <si>
    <t>D.1.4</t>
  </si>
  <si>
    <t>Technická zařízení budov</t>
  </si>
  <si>
    <t>{739d620c-e45c-43ee-a238-82f2bf031920}</t>
  </si>
  <si>
    <t>D.1.4.E</t>
  </si>
  <si>
    <t>R-FV-AC+HDO kabely a ostatni</t>
  </si>
  <si>
    <t>Soupis</t>
  </si>
  <si>
    <t>{5496dff8-dc36-4cae-a505-dcb8d349b440}</t>
  </si>
  <si>
    <t>D.1.4.LA</t>
  </si>
  <si>
    <t>LPS - objekt A</t>
  </si>
  <si>
    <t>{0a997383-34d4-4dc3-ad58-a3710275bb80}</t>
  </si>
  <si>
    <t>D.1.4.LC</t>
  </si>
  <si>
    <t>LPS - objekt C</t>
  </si>
  <si>
    <t>{dc77272f-18c1-4f47-98b9-48ebe85f0f4f}</t>
  </si>
  <si>
    <t>VON</t>
  </si>
  <si>
    <t>Vedlejší a ostatní náklady</t>
  </si>
  <si>
    <t>{3741c33a-d776-47a5-b5c9-ce61e29d5bfa}</t>
  </si>
  <si>
    <t>KRYCÍ LIST SOUPISU PRACÍ</t>
  </si>
  <si>
    <t>Objekt:</t>
  </si>
  <si>
    <t>D.1.1 - Architektonicko 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</si>
  <si>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</si>
  <si>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</si>
  <si>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</si>
  <si>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</si>
  <si>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</si>
  <si>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</si>
  <si>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  31 - Zdi pozemních staveb</t>
  </si>
  <si>
    <t xml:space="preserve">      34 - Stěny a příčky</t>
  </si>
  <si>
    <t xml:space="preserve">    6 - Úpravy povrchů, podlahy a osazování výplní</t>
  </si>
  <si>
    <t xml:space="preserve">      61 - Úprava povrchů vnitřních</t>
  </si>
  <si>
    <t xml:space="preserve">      62 - Úprava povrchů vnějších</t>
  </si>
  <si>
    <t xml:space="preserve">      63 - Podlahy a podlahové konstrukce</t>
  </si>
  <si>
    <t xml:space="preserve">      64 - Osazování výplní otvorů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</si>
  <si>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</si>
  <si>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</si>
  <si>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</si>
  <si>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</si>
  <si>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  97 - Prorážení otvorů a ostatní bourací práce</t>
  </si>
  <si>
    <t xml:space="preserve">      98 - Demolice a sanace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</si>
  <si>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</si>
  <si>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</si>
  <si>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</si>
  <si>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</si>
  <si>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721 - Zdravotechnika - vnitřní kanalizace</t>
  </si>
  <si>
    <t xml:space="preserve">    764 - Konstrukce klempířské</t>
  </si>
  <si>
    <t xml:space="preserve">    766 - Konstrukce truhlářské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</si>
  <si>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</si>
  <si>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</si>
  <si>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</si>
  <si>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46-M - Zemní práce při extr.mont.pracích</t>
  </si>
  <si>
    <t>HZS - Hodinové zúčtovací sazby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</si>
  <si>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</si>
  <si>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</si>
  <si>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</si>
  <si>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</si>
  <si>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</si>
  <si>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</si>
  <si>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</si>
  <si>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</si>
  <si>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</si>
  <si>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</si>
  <si>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</si>
  <si>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</si>
  <si>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</si>
  <si>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</si>
  <si>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</si>
  <si>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</si>
  <si>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</si>
  <si>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</si>
  <si>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</si>
  <si>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31</t>
  </si>
  <si>
    <t>Zdi pozemních staveb</t>
  </si>
  <si>
    <t>K</t>
  </si>
  <si>
    <t>311272031</t>
  </si>
  <si>
    <t>Zdivo z pórobetonových tvárnic hladkých přes P2 do P4 přes 450 do 600 kg/m3 na tenkovrstvou maltu tl 200 mm</t>
  </si>
  <si>
    <t>m2</t>
  </si>
  <si>
    <t>4</t>
  </si>
  <si>
    <t>-1772721571</t>
  </si>
  <si>
    <t>PP</t>
  </si>
  <si>
    <t>Zdivo z pórobetonových tvárnic na tenké maltové lože, tl. zdiva 200 mm pevnost tvárnic přes P2 do P4, objemová hmotnost přes 450 do 600 kg/m3 hladkých</t>
  </si>
  <si>
    <t>Online PSC</t>
  </si>
  <si>
    <t>https://podminky.urs.cz/item/CS_URS_2024_01/311272031</t>
  </si>
  <si>
    <t>VV</t>
  </si>
  <si>
    <t>"S04"15</t>
  </si>
  <si>
    <t>Mezisoučet</t>
  </si>
  <si>
    <t>Součet</t>
  </si>
  <si>
    <t>317234410</t>
  </si>
  <si>
    <t>Vyzdívka mezi nosníky z cihel pálených na MC</t>
  </si>
  <si>
    <t>m3</t>
  </si>
  <si>
    <t>-1652251533</t>
  </si>
  <si>
    <t>Vyzdívka mezi nosníky cihlami pálenými na maltu cementovou</t>
  </si>
  <si>
    <t>https://podminky.urs.cz/item/CS_URS_2024_01/317234410</t>
  </si>
  <si>
    <t>"překlady nade novými dveřmi"</t>
  </si>
  <si>
    <t>(1,2*0,05*0,15)*2</t>
  </si>
  <si>
    <t>317944321</t>
  </si>
  <si>
    <t>Válcované nosníky do č.12 dodatečně osazované do připravených otvorů</t>
  </si>
  <si>
    <t>t</t>
  </si>
  <si>
    <t>-1189270948</t>
  </si>
  <si>
    <t>Válcované nosníky dodatečně osazované do připravených otvorů bez zazdění hlav do č. 12</t>
  </si>
  <si>
    <t>https://podminky.urs.cz/item/CS_URS_2024_01/317944321</t>
  </si>
  <si>
    <t>"překlady nade dveřmi"</t>
  </si>
  <si>
    <t>"L50/50/5-3,85 kg/m"</t>
  </si>
  <si>
    <t>(1,2*0,00385)*2</t>
  </si>
  <si>
    <t>34</t>
  </si>
  <si>
    <t>Stěny a příčky</t>
  </si>
  <si>
    <t>342272225</t>
  </si>
  <si>
    <t>Příčka z pórobetonových hladkých tvárnic na tenkovrstvou maltu tl 100 mm</t>
  </si>
  <si>
    <t>-188698746</t>
  </si>
  <si>
    <t>Příčky z pórobetonových tvárnic hladkých na tenké maltové lože objemová hmotnost do 500 kg/m3, tloušťka příčky 100 mm</t>
  </si>
  <si>
    <t>"S03"6,9</t>
  </si>
  <si>
    <t>6</t>
  </si>
  <si>
    <t>Úpravy povrchů, podlahy a osazování výplní</t>
  </si>
  <si>
    <t>61</t>
  </si>
  <si>
    <t>Úprava povrchů vnitřních</t>
  </si>
  <si>
    <t>5</t>
  </si>
  <si>
    <t>612131101</t>
  </si>
  <si>
    <t>Cementový postřik vnitřních stěn nanášený celoplošně ručně</t>
  </si>
  <si>
    <t>1934926067</t>
  </si>
  <si>
    <t>Podkladní a spojovací vrstva vnitřních omítaných ploch cementový postřik nanášený ručně celoplošně stěn</t>
  </si>
  <si>
    <t>"S03"6,9*2</t>
  </si>
  <si>
    <t>612322141</t>
  </si>
  <si>
    <t>Vápenocementová lehčená omítka štuková dvouvrstvá vnitřních stěn nanášená ručně</t>
  </si>
  <si>
    <t>-249595939</t>
  </si>
  <si>
    <t>Omítka vápenocementová lehčená vnitřních ploch nanášená ručně dvouvrstvá, tloušťky jádrové omítky do 10 mm a tloušťky štuku do 3 mm štuková svislých konstrukcí stěn</t>
  </si>
  <si>
    <t>62</t>
  </si>
  <si>
    <t>Úprava povrchů vnějších</t>
  </si>
  <si>
    <t>7</t>
  </si>
  <si>
    <t>622135002</t>
  </si>
  <si>
    <t>Vyrovnání podkladu vnějších stěn maltou cementovou tl do 10 mm</t>
  </si>
  <si>
    <t>259113278</t>
  </si>
  <si>
    <t>Vyrovnání nerovností podkladu vnějších omítaných ploch maltou, tloušťky do 10 mm cementovou stěn</t>
  </si>
  <si>
    <t>https://podminky.urs.cz/item/CS_URS_2024_01/622135002</t>
  </si>
  <si>
    <t>8</t>
  </si>
  <si>
    <t>622151001</t>
  </si>
  <si>
    <t>Penetrační akrylátový nátěr vnějších pastovitých tenkovrstvých omítek stěn</t>
  </si>
  <si>
    <t>465545929</t>
  </si>
  <si>
    <t>Penetrační nátěr vnějších pastovitých tenkovrstvých omítek akrylátový stěn</t>
  </si>
  <si>
    <t>9</t>
  </si>
  <si>
    <t>622211021</t>
  </si>
  <si>
    <t>Montáž kontaktního zateplení vnějších stěn lepením a mechanickým kotvením polystyrénových desek do betonu a zdiva tl přes 80 do 120 mm</t>
  </si>
  <si>
    <t>1811441697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</si>
  <si>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80 do 120 mm</t>
  </si>
  <si>
    <t>https://podminky.urs.cz/item/CS_URS_2024_01/622211021</t>
  </si>
  <si>
    <t>10</t>
  </si>
  <si>
    <t>M</t>
  </si>
  <si>
    <t>28376076</t>
  </si>
  <si>
    <t>deska EPS grafitová fasádní λ=0,030-0,031 tl 100mm</t>
  </si>
  <si>
    <t>-1980226820</t>
  </si>
  <si>
    <t>15*1,05 'Přepočtené koeficientem množství</t>
  </si>
  <si>
    <t>11</t>
  </si>
  <si>
    <t>622251101</t>
  </si>
  <si>
    <t>Příplatek k cenám kontaktního zateplení vnějších stěn za zápustnou montáž a použití tepelněizolačních zátek z polystyrenu</t>
  </si>
  <si>
    <t>-1022097763</t>
  </si>
  <si>
    <t>Montáž kontaktního zateplení lepením a mechanickým kotvením Příplatek k cenám za zápustnou montáž kotev s použitím tepelněizolačních zátek na vnější stěny z polystyrenu</t>
  </si>
  <si>
    <t>622252001</t>
  </si>
  <si>
    <t>Montáž profilů kontaktního zateplení připevněných mechanicky</t>
  </si>
  <si>
    <t>m</t>
  </si>
  <si>
    <t>-1737987102</t>
  </si>
  <si>
    <t>Montáž profilů kontaktního zateplení zakládacích soklových připevněných hmoždinkami</t>
  </si>
  <si>
    <t>"S04"5,4</t>
  </si>
  <si>
    <t>13</t>
  </si>
  <si>
    <t>59051647</t>
  </si>
  <si>
    <t>profil zakládací Al tl 0,7mm pro ETICS pro izolant tl 100mm</t>
  </si>
  <si>
    <t>-698010432</t>
  </si>
  <si>
    <t>14</t>
  </si>
  <si>
    <t>622252002</t>
  </si>
  <si>
    <t>Montáž profilů kontaktního zateplení lepených</t>
  </si>
  <si>
    <t>1632458405</t>
  </si>
  <si>
    <t>Montáž profilů kontaktního zateplení ostatních stěnových, dilatačních apod. lepených do tmelu</t>
  </si>
  <si>
    <t>"S04"3*2</t>
  </si>
  <si>
    <t>15</t>
  </si>
  <si>
    <t>63127464</t>
  </si>
  <si>
    <t>profil rohový Al 15x15mm s výztužnou tkaninou š 100mm pro ETICS</t>
  </si>
  <si>
    <t>1851153089</t>
  </si>
  <si>
    <t>16</t>
  </si>
  <si>
    <t>622531022</t>
  </si>
  <si>
    <t>Tenkovrstvá silikonová zatíraná omítka zrnitost 2,0 mm vnějších stěn</t>
  </si>
  <si>
    <t>-2016504591</t>
  </si>
  <si>
    <t>Omítka tenkovrstvá silikonová vnějších ploch probarvená bez penetrace zatíraná (škrábaná), zrnitost 2,0 mm stěn</t>
  </si>
  <si>
    <t>https://podminky.urs.cz/item/CS_URS_2024_01/622531022</t>
  </si>
  <si>
    <t>17</t>
  </si>
  <si>
    <t>629991001</t>
  </si>
  <si>
    <t>Zakrytí podélných ploch fólií volně položenou</t>
  </si>
  <si>
    <t>-1913549692</t>
  </si>
  <si>
    <t>Zakrytí vnějších ploch před znečištěním včetně pozdějšího odkrytí ploch podélných rovných (např. chodníků) fólií položenou volně</t>
  </si>
  <si>
    <t>63</t>
  </si>
  <si>
    <t>Podlahy a podlahové konstrukce</t>
  </si>
  <si>
    <t>18</t>
  </si>
  <si>
    <t>631311115</t>
  </si>
  <si>
    <t>Mazanina tl přes 50 do 80 mm z betonu prostého bez zvýšených nároků na prostředí tř. C 20/25</t>
  </si>
  <si>
    <t>455773910</t>
  </si>
  <si>
    <t>Mazanina z betonu prostého bez zvýšených nároků na prostředí tl. přes 50 do 80 mm tř. C 20/25</t>
  </si>
  <si>
    <t>https://podminky.urs.cz/item/CS_URS_2024_01/631311115</t>
  </si>
  <si>
    <t>"S13 zprůměrovánona 50 mm"(5,4*3)*0,05</t>
  </si>
  <si>
    <t>19</t>
  </si>
  <si>
    <t>636311123</t>
  </si>
  <si>
    <t>Kladení dlažby z betonových dlaždic 50x50 cm na sucho na terče z umělé hmoty do výšky přes 70 do 100 mm</t>
  </si>
  <si>
    <t>1098627698</t>
  </si>
  <si>
    <t>Kladení dlažby z betonových dlaždic na sucho na terče z umělé hmoty o rozměru dlažby 50x50 cm, o výšce terče přes 70 do 100 mm</t>
  </si>
  <si>
    <t>https://podminky.urs.cz/item/CS_URS_2024_01/636311123</t>
  </si>
  <si>
    <t>"S13 "(5,4*3)</t>
  </si>
  <si>
    <t>20</t>
  </si>
  <si>
    <t>59247494</t>
  </si>
  <si>
    <t>dlaždice teracová tryskaná impregnovaná protiskluzná 400x400x35mm del skladby</t>
  </si>
  <si>
    <t>809087143</t>
  </si>
  <si>
    <t>dlaždice teracová tryskaná impregnovaná protiskluzná 400x400x35mm</t>
  </si>
  <si>
    <t>59247495</t>
  </si>
  <si>
    <t>Montáž+dodávka soklík teracový tryskaný 400x 70x 20mm</t>
  </si>
  <si>
    <t>-1876180017</t>
  </si>
  <si>
    <t>5,4</t>
  </si>
  <si>
    <t>64</t>
  </si>
  <si>
    <t>Osazování výplní otvorů</t>
  </si>
  <si>
    <t>22</t>
  </si>
  <si>
    <t>642942611</t>
  </si>
  <si>
    <t>Osazování zárubní nebo rámů dveřních kovových do 2,5 m2 na montážní pěnu</t>
  </si>
  <si>
    <t>kus</t>
  </si>
  <si>
    <t>-886907710</t>
  </si>
  <si>
    <t>Osazování zárubní nebo rámů kovových dveřních lisovaných nebo z úhelníků bez dveřních křídel na montážní pěnu, plochy otvoru do 2,5 m2</t>
  </si>
  <si>
    <t>"05"1</t>
  </si>
  <si>
    <t>23</t>
  </si>
  <si>
    <t>55331438</t>
  </si>
  <si>
    <t>zárubeň jednokřídlá ocelová pro dodatečnou montáž tl stěny 110-150mm rozměru 900/1970, 2100mm</t>
  </si>
  <si>
    <t>32</t>
  </si>
  <si>
    <t>-1029220703</t>
  </si>
  <si>
    <t>24</t>
  </si>
  <si>
    <t>642945111</t>
  </si>
  <si>
    <t>Osazování protipožárních nebo protiplynových zárubní dveří jednokřídlových do 2,5 m2</t>
  </si>
  <si>
    <t>-290597913</t>
  </si>
  <si>
    <t>Osazování ocelových zárubní protipožárních nebo protiplynových dveří do vynechaného otvoru, s obetonováním, dveří jednokřídlových do 2,5 m2</t>
  </si>
  <si>
    <t>"04"1</t>
  </si>
  <si>
    <t>25</t>
  </si>
  <si>
    <t>55331563</t>
  </si>
  <si>
    <t>zárubeň jednokřídlá ocelová pro zdění s protipožární úpravou tl stěny 110-150mm rozměru 900/1970, 2100mm</t>
  </si>
  <si>
    <t>-823971190</t>
  </si>
  <si>
    <t>Ostatní konstrukce a práce, bourání</t>
  </si>
  <si>
    <t>94</t>
  </si>
  <si>
    <t>Lešení a stavební výtahy</t>
  </si>
  <si>
    <t>26</t>
  </si>
  <si>
    <t>941111121</t>
  </si>
  <si>
    <t>Montáž lešení řadového trubkového lehkého s podlahami zatížení do 200 kg/m2 š od 0,9 do 1,2 m v do 10 m</t>
  </si>
  <si>
    <t>-1561732899</t>
  </si>
  <si>
    <t>Lešení řadové trubkové lehké pracovní s podlahami s provozním zatížením tř. 3 do 200 kg/m2 šířky tř. W09 od 0,9 do 1,2 m, výšky výšky do 10 m montáž</t>
  </si>
  <si>
    <t>https://podminky.urs.cz/item/CS_URS_2024_01/941111121</t>
  </si>
  <si>
    <t>(6*6+4*6)</t>
  </si>
  <si>
    <t>27</t>
  </si>
  <si>
    <t>941111221</t>
  </si>
  <si>
    <t>Příplatek k lešení řadovému trubkovému lehkému s podlahami do 200 kg/m2 š od 0,9 do 1,2 m v 10 m za každý den použití</t>
  </si>
  <si>
    <t>-58154054</t>
  </si>
  <si>
    <t>Lešení řadové trubkové lehké pracovní s podlahami s provozním zatížením tř. 3 do 200 kg/m2 šířky tř. W09 od 0,9 do 1,2 m, výšky výšky do 10 m příplatek k ceně za každý den použití</t>
  </si>
  <si>
    <t>https://podminky.urs.cz/item/CS_URS_2024_01/941111221</t>
  </si>
  <si>
    <t>60*30</t>
  </si>
  <si>
    <t>28</t>
  </si>
  <si>
    <t>941111821</t>
  </si>
  <si>
    <t>Demontáž lešení řadového trubkového lehkého s podlahami zatížení do 200 kg/m2 š od 0,9 do 1,2 m v do 10 m</t>
  </si>
  <si>
    <t>1321860842</t>
  </si>
  <si>
    <t>Lešení řadové trubkové lehké pracovní s podlahami s provozním zatížením tř. 3 do 200 kg/m2 šířky tř. W09 od 0,9 do 1,2 m, výšky výšky do 10 m demontáž</t>
  </si>
  <si>
    <t>https://podminky.urs.cz/item/CS_URS_2024_01/941111821</t>
  </si>
  <si>
    <t>60</t>
  </si>
  <si>
    <t>29</t>
  </si>
  <si>
    <t>946111112</t>
  </si>
  <si>
    <t>Montáž pojízdných věží trubkových/dílcových š od 0,6 do 0,9 m dl do 3,2 m v přes 1,5 do 2,5 m</t>
  </si>
  <si>
    <t>2018065553</t>
  </si>
  <si>
    <t>Věže pojízdné trubkové nebo dílcové s maximálním zatížením podlahy do 200 kg/m2 šířky od 0,6 do 0,9 m, délky do 3,2 m výšky přes 1,5 m do 2,5 m montáž</t>
  </si>
  <si>
    <t>30</t>
  </si>
  <si>
    <t>946111212</t>
  </si>
  <si>
    <t>Příplatek k pojízdným věžím š od 0,6 do 0,9 m dl do 3,2 m v přes 1,5 do 2,5 m za každý den použití</t>
  </si>
  <si>
    <t>627877914</t>
  </si>
  <si>
    <t>Věže pojízdné trubkové nebo dílcové s maximálním zatížením podlahy do 200 kg/m2 šířky od 0,6 do 0,9 m, délky do 3,2 m výšky přes 1,5 m do 2,5 m příplatek k ceně za každý den použití</t>
  </si>
  <si>
    <t>1*30</t>
  </si>
  <si>
    <t>946111812</t>
  </si>
  <si>
    <t>Demontáž pojízdných věží trubkových/dílcových š od 0,6 do 0,9 m dl do 3,2 m v přes 1,5 do 2,5 m</t>
  </si>
  <si>
    <t>814328232</t>
  </si>
  <si>
    <t>Věže pojízdné trubkové nebo dílcové s maximálním zatížením podlahy do 200 kg/m2 šířky od 0,6 do 0,9 m, délky do 3,2 m výšky přes 1,5 m do 2,5 m demontáž</t>
  </si>
  <si>
    <t>95</t>
  </si>
  <si>
    <t>Různé dokončovací konstrukce a práce pozemních staveb</t>
  </si>
  <si>
    <t>952901111</t>
  </si>
  <si>
    <t>Vyčištění budov bytové a občanské výstavby při výšce podlaží do 4 m</t>
  </si>
  <si>
    <t>1606333090</t>
  </si>
  <si>
    <t>Vyčištění budov nebo objektů před předáním do užívání budov bytové nebo občanské výstavby, světlé výšky podlaží do 4 m</t>
  </si>
  <si>
    <t>"A.117"5</t>
  </si>
  <si>
    <t>"A.118a"10</t>
  </si>
  <si>
    <t>"A.116"5</t>
  </si>
  <si>
    <t>96</t>
  </si>
  <si>
    <t>Bourání konstrukcí</t>
  </si>
  <si>
    <t>33</t>
  </si>
  <si>
    <t>968072455</t>
  </si>
  <si>
    <t>Vybourání kovových dveřních zárubní pl do 2 m2</t>
  </si>
  <si>
    <t>1439421140</t>
  </si>
  <si>
    <t>Vybourání kovových rámů oken s křídly, dveřních zárubní, vrat, stěn, ostění nebo obkladů dveřních zárubní, plochy do 2 m2</t>
  </si>
  <si>
    <t>"A117/116"(0,8*2)</t>
  </si>
  <si>
    <t>965043331</t>
  </si>
  <si>
    <t>Bourání podkladů pod dlažby betonových s potěrem nebo teracem tl do 100 mm pl do 4 m2</t>
  </si>
  <si>
    <t>557330664</t>
  </si>
  <si>
    <t>Bourání mazanin betonových s potěrem nebo teracem tl. do 100 mm, plochy do 4 m2</t>
  </si>
  <si>
    <t>https://podminky.urs.cz/item/CS_URS_2024_01/965043331</t>
  </si>
  <si>
    <t>"vrstva podlahy pro založení nové zdi po zbouraném přístavku"(0,2*0,1*4,8)</t>
  </si>
  <si>
    <t>97</t>
  </si>
  <si>
    <t>Prorážení otvorů a ostatní bourací práce</t>
  </si>
  <si>
    <t>35</t>
  </si>
  <si>
    <t>971038631</t>
  </si>
  <si>
    <t>Vybourání otvorů ve zdivu z dutých tvárnic nebo příčkovek pl do 4 m2 tl do 150 mm</t>
  </si>
  <si>
    <t>124327112</t>
  </si>
  <si>
    <t>Vybourání otvorů ve zdivu základovém nebo nadzákladovém z cihel, tvárnic, příčkovek dutých tvárnic nebo příčkovek, velikosti plochy do 4 m2, tl. do 150 mm</t>
  </si>
  <si>
    <t>https://podminky.urs.cz/item/CS_URS_2024_01/971038631</t>
  </si>
  <si>
    <t>"A.117/116"(0,9*2,1)</t>
  </si>
  <si>
    <t>36</t>
  </si>
  <si>
    <t>977151118</t>
  </si>
  <si>
    <t>Jádrové vrty diamantovými korunkami do stavebních materiálů D přes 90 do 100 mm</t>
  </si>
  <si>
    <t>1700436970</t>
  </si>
  <si>
    <t>Jádrové vrty diamantovými korunkami do stavebních materiálů (železobetonu, betonu, cihel, obkladů, dlažeb, kamene) průměru přes 90 do 100 mm</t>
  </si>
  <si>
    <t>https://podminky.urs.cz/item/CS_URS_2024_01/977151118</t>
  </si>
  <si>
    <t>"dle výkresu"</t>
  </si>
  <si>
    <t>"A.115/116"0,6</t>
  </si>
  <si>
    <t>"A.116/117"0,15</t>
  </si>
  <si>
    <t>"A.117/ext."(0,45*2)</t>
  </si>
  <si>
    <t>"pro kabely v trase"0,5*2</t>
  </si>
  <si>
    <t>37</t>
  </si>
  <si>
    <t>977151125</t>
  </si>
  <si>
    <t>Jádrové vrty diamantovými korunkami do stavebních materiálů D přes 180 do 200 mm</t>
  </si>
  <si>
    <t>977673832</t>
  </si>
  <si>
    <t>Jádrové vrty diamantovými korunkami do stavebních materiálů (železobetonu, betonu, cihel, obkladů, dlažeb, kamene) průměru přes 180 do 200 mm</t>
  </si>
  <si>
    <t>https://podminky.urs.cz/item/CS_URS_2024_01/977151125</t>
  </si>
  <si>
    <t>"A.117/ext."</t>
  </si>
  <si>
    <t>0,45*2</t>
  </si>
  <si>
    <t>38</t>
  </si>
  <si>
    <t>979051121</t>
  </si>
  <si>
    <t>Očištění zámkových dlaždic se spárováním z kameniva těženého při překopech inženýrských sítí</t>
  </si>
  <si>
    <t>1833174667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</si>
  <si>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</t>
  </si>
  <si>
    <t>https://podminky.urs.cz/item/CS_URS_2024_01/979051121</t>
  </si>
  <si>
    <t>(14*0,6)</t>
  </si>
  <si>
    <t>98</t>
  </si>
  <si>
    <t>Demolice a sanace</t>
  </si>
  <si>
    <t>39</t>
  </si>
  <si>
    <t>981011415</t>
  </si>
  <si>
    <t>Demolice budov zděných na MC nebo z betonu podíl konstrukcí přes 25 do 30 % postupným rozebíráním</t>
  </si>
  <si>
    <t>-2140484517</t>
  </si>
  <si>
    <t>Demolice budov postupným rozebíráním z cihel, kamene, tvárnic na maltu cementovou nebo z betonu prostého s podílem konstrukcí přes 25 do 30 %</t>
  </si>
  <si>
    <t>https://podminky.urs.cz/item/CS_URS_2024_01/981011415</t>
  </si>
  <si>
    <t>"přístavek"</t>
  </si>
  <si>
    <t>(5,4*3*2,9)</t>
  </si>
  <si>
    <t>997</t>
  </si>
  <si>
    <t>Přesun sutě</t>
  </si>
  <si>
    <t>40</t>
  </si>
  <si>
    <t>997006512</t>
  </si>
  <si>
    <t>Vodorovné doprava suti s naložením a složením na skládku přes 100 m do 1 km</t>
  </si>
  <si>
    <t>935039689</t>
  </si>
  <si>
    <t>Vodorovná doprava suti na skládku s naložením na dopravní prostředek a složením přes 100 m do 1 km</t>
  </si>
  <si>
    <t>41</t>
  </si>
  <si>
    <t>997006519</t>
  </si>
  <si>
    <t>Příplatek k vodorovnému přemístění suti na skládku ZKD 1 km přes 1 km</t>
  </si>
  <si>
    <t>-154487922</t>
  </si>
  <si>
    <t>Vodorovná doprava suti na skládku Příplatek k ceně -6512 za každý další i započatý 1 km</t>
  </si>
  <si>
    <t>27,531*10</t>
  </si>
  <si>
    <t>42</t>
  </si>
  <si>
    <t>997013631</t>
  </si>
  <si>
    <t>Poplatek za uložení na skládce (skládkovné) stavebního odpadu směsného kód odpadu 17 09 04</t>
  </si>
  <si>
    <t>862198789</t>
  </si>
  <si>
    <t>Poplatek za uložení stavebního odpadu na skládce (skládkovné) směsného stavebního a demoličního zatříděného do Katalogu odpadů pod kódem 17 09 04</t>
  </si>
  <si>
    <t>"kalkulováno 50 % výměry"</t>
  </si>
  <si>
    <t>27,531*0,5</t>
  </si>
  <si>
    <t>43</t>
  </si>
  <si>
    <t>997013871</t>
  </si>
  <si>
    <t>Poplatek za uložení stavebního odpadu na recyklační skládce (skládkovné) směsného stavebního a demoličního kód odpadu 17 09 04</t>
  </si>
  <si>
    <t>-1331014720</t>
  </si>
  <si>
    <t>Poplatek za uložení stavebního odpadu na recyklační skládce (skládkovné) směsného stavebního a demoličního zatříděného do Katalogu odpadů pod kódem 17 09 04</t>
  </si>
  <si>
    <t>https://podminky.urs.cz/item/CS_URS_2024_01/997013871</t>
  </si>
  <si>
    <t>998</t>
  </si>
  <si>
    <t>Přesun hmot</t>
  </si>
  <si>
    <t>44</t>
  </si>
  <si>
    <t>998011008</t>
  </si>
  <si>
    <t>Přesun hmot pro budovy zděné s omezením mechanizace pro budovy v do 6 m</t>
  </si>
  <si>
    <t>-779835045</t>
  </si>
  <si>
    <t>Přesun hmot pro budovy občanské výstavby, bydlení, výrobu a služby s nosnou svislou konstrukcí zděnou z cihel, tvárnic nebo kamene vodorovná dopravní vzdálenost do 100 m s omezením mechanizace pro budovy výšky do 6 m</t>
  </si>
  <si>
    <t>https://podminky.urs.cz/item/CS_URS_2024_01/998011008</t>
  </si>
  <si>
    <t>PSV</t>
  </si>
  <si>
    <t>Práce a dodávky PSV</t>
  </si>
  <si>
    <t>712</t>
  </si>
  <si>
    <t>Povlakové krytiny</t>
  </si>
  <si>
    <t>45</t>
  </si>
  <si>
    <t>712311101</t>
  </si>
  <si>
    <t>Provedení povlakové krytiny střech do 10° za studena lakem penetračním nebo asfaltovým</t>
  </si>
  <si>
    <t>-329042672</t>
  </si>
  <si>
    <t>Provedení povlakové krytiny střech plochých do 10° natěradly a tmely za studena nátěrem lakem penetračním nebo asfaltovým</t>
  </si>
  <si>
    <t>https://podminky.urs.cz/item/CS_URS_2024_01/712311101</t>
  </si>
  <si>
    <t>46</t>
  </si>
  <si>
    <t>11163150</t>
  </si>
  <si>
    <t>lak penetrační asfaltový</t>
  </si>
  <si>
    <t>-811411686</t>
  </si>
  <si>
    <t>16,2*0,00032 'Přepočtené koeficientem množství</t>
  </si>
  <si>
    <t>47</t>
  </si>
  <si>
    <t>712335103</t>
  </si>
  <si>
    <t>Provedení povlakové krytiny střech do 10° pásy mechanicky kotvené do lehčeného betonu nebo zdiva tl TI přes 60 do 100 mm v počtu kotev přes 5 do 6 kusů/m2</t>
  </si>
  <si>
    <t>1474480433</t>
  </si>
  <si>
    <t>Provedení povlakové krytiny střech plochých do 10° z mechanicky kotvených asfaltových pásů včetně položení asfaltového pásu a natavení v přesahu, kotvené do betonu lehčeného nebo zdiva přes tepelnou izolaci tl. přes 60 do 100 mm v počtu kotev přes 5 do 6 kusů/m2</t>
  </si>
  <si>
    <t>https://podminky.urs.cz/item/CS_URS_2024_01/712335103</t>
  </si>
  <si>
    <t>48</t>
  </si>
  <si>
    <t>62855001</t>
  </si>
  <si>
    <t>pás asfaltový natavitelný modifikovaný SBS s vložkou z polyesterové rohože a spalitelnou PE fólií nebo jemnozrnným minerálním posypem na horním povrchu tl 4,0mm</t>
  </si>
  <si>
    <t>419643755</t>
  </si>
  <si>
    <t>16,2*1,1655 'Přepočtené koeficientem množství</t>
  </si>
  <si>
    <t>49</t>
  </si>
  <si>
    <t>712341559</t>
  </si>
  <si>
    <t>Provedení povlakové krytiny střech do 10° pásy NAIP přitavením v plné ploše</t>
  </si>
  <si>
    <t>15244698</t>
  </si>
  <si>
    <t>Provedení povlakové krytiny střech plochých do 10° pásy přitavením NAIP v plné ploše</t>
  </si>
  <si>
    <t>https://podminky.urs.cz/item/CS_URS_2024_01/712341559</t>
  </si>
  <si>
    <t>50</t>
  </si>
  <si>
    <t>62832001</t>
  </si>
  <si>
    <t>pás asfaltový natavitelný oxidovaný s vložkou ze skleněné rohože typu V60 s jemnozrnným minerálním posypem tl 3,5mm</t>
  </si>
  <si>
    <t>1239944595</t>
  </si>
  <si>
    <t>51</t>
  </si>
  <si>
    <t>998712121</t>
  </si>
  <si>
    <t>Přesun hmot tonážní pro krytiny povlakové ruční v objektech v do 6 m</t>
  </si>
  <si>
    <t>1318458633</t>
  </si>
  <si>
    <t>Přesun hmot pro povlakové krytiny stanovený z hmotnosti přesunovaného materiálu vodorovná dopravní vzdálenost do 50 m ruční (bez užití mechanizace) v objektech výšky do 6 m</t>
  </si>
  <si>
    <t>https://podminky.urs.cz/item/CS_URS_2024_01/998712121</t>
  </si>
  <si>
    <t>721</t>
  </si>
  <si>
    <t>Zdravotechnika - vnitřní kanalizace</t>
  </si>
  <si>
    <t>52</t>
  </si>
  <si>
    <t>721274126</t>
  </si>
  <si>
    <t>Přivzdušňovací ventil vnitřní odpadních potrubí DN 110</t>
  </si>
  <si>
    <t>439677157</t>
  </si>
  <si>
    <t>Ventily přivzdušňovací odpadních potrubí vnitřní DN 110</t>
  </si>
  <si>
    <t>https://podminky.urs.cz/item/CS_URS_2024_01/721274126</t>
  </si>
  <si>
    <t>"dle výkresů"</t>
  </si>
  <si>
    <t>1+1</t>
  </si>
  <si>
    <t>764</t>
  </si>
  <si>
    <t>Konstrukce klempířské</t>
  </si>
  <si>
    <t>53</t>
  </si>
  <si>
    <t>764212663.R07</t>
  </si>
  <si>
    <t>Oplechování rovné okapové hrany z Pz s povrchovou úpravou rš 250 mm dle 07</t>
  </si>
  <si>
    <t>1506467632</t>
  </si>
  <si>
    <t>Oplechování střešních prvků z pozinkovaného plechu s povrchovou úpravou okapu střechy rovné okapovým plechem rš 250 mm</t>
  </si>
  <si>
    <t>"07"6</t>
  </si>
  <si>
    <t>54</t>
  </si>
  <si>
    <t>764212665</t>
  </si>
  <si>
    <t>Oplechování rovné okapové hrany z Pz s povrchovou úpravou rš 400 mm</t>
  </si>
  <si>
    <t>-571486696</t>
  </si>
  <si>
    <t>Oplechování střešních prvků z pozinkovaného plechu s povrchovou úpravou okapu střechy rovné okapovým plechem rš 400 mm</t>
  </si>
  <si>
    <t>https://podminky.urs.cz/item/CS_URS_2024_01/764212665</t>
  </si>
  <si>
    <t>"09"8,5</t>
  </si>
  <si>
    <t>55</t>
  </si>
  <si>
    <t>764511602</t>
  </si>
  <si>
    <t>Žlab podokapní půlkruhový z Pz s povrchovou úpravou rš 330 mm</t>
  </si>
  <si>
    <t>1405745559</t>
  </si>
  <si>
    <t>Žlab podokapní z pozinkovaného plechu s povrchovou úpravou včetně háků a čel půlkruhový rš 330 mm</t>
  </si>
  <si>
    <t>https://podminky.urs.cz/item/CS_URS_2024_01/764511602</t>
  </si>
  <si>
    <t>"08"6</t>
  </si>
  <si>
    <t>56</t>
  </si>
  <si>
    <t>998764311</t>
  </si>
  <si>
    <t>Přesun hmot procentní pro konstrukce klempířské ruční v objektech v do 6 m</t>
  </si>
  <si>
    <t>%</t>
  </si>
  <si>
    <t>-1355848673</t>
  </si>
  <si>
    <t>Přesun hmot pro konstrukce klempířské stanovený procentní sazbou (%) z ceny vodorovná dopravní vzdálenost do 50 m ruční (bez užtití mechanizace) v objektech výšky do 6 m</t>
  </si>
  <si>
    <t>https://podminky.urs.cz/item/CS_URS_2024_01/998764311</t>
  </si>
  <si>
    <t>766</t>
  </si>
  <si>
    <t>Konstrukce truhlářské</t>
  </si>
  <si>
    <t>57</t>
  </si>
  <si>
    <t>766660002</t>
  </si>
  <si>
    <t>Montáž dveřních křídel otvíravých jednokřídlových š přes 0,8 m do ocelové zárubně</t>
  </si>
  <si>
    <t>-463070602</t>
  </si>
  <si>
    <t>Montáž dveřních křídel dřevěných nebo plastových otevíravých do ocelové zárubně povrchově upravených jednokřídlových, šířky přes 800 mm</t>
  </si>
  <si>
    <t>https://podminky.urs.cz/item/CS_URS_2024_01/766660002</t>
  </si>
  <si>
    <t>58</t>
  </si>
  <si>
    <t>61160053.R05</t>
  </si>
  <si>
    <t>dveře jednokřídlé dřevěné  plné 900x2100mm vč.vložky, kování a zámku dle popisu položky číslo 05</t>
  </si>
  <si>
    <t>1322918808</t>
  </si>
  <si>
    <t>59</t>
  </si>
  <si>
    <t>766660022</t>
  </si>
  <si>
    <t>Montáž dveřních křídel otvíravých jednokřídlových š přes 0,8 m požárních do ocelové zárubně</t>
  </si>
  <si>
    <t>-1051271556</t>
  </si>
  <si>
    <t>Montáž dveřních křídel dřevěných nebo plastových otevíravých do ocelové zárubně protipožárních jednokřídlových, šířky přes 800 mm</t>
  </si>
  <si>
    <t>https://podminky.urs.cz/item/CS_URS_2024_01/766660022</t>
  </si>
  <si>
    <t>61161028</t>
  </si>
  <si>
    <t>dveře jednokřídlé protipožární EI (EW) 30 D3 plné  900x2100mm vč.vložky, kování a zámku dle popisu položky číslo 05</t>
  </si>
  <si>
    <t>2007881944</t>
  </si>
  <si>
    <t>766660717</t>
  </si>
  <si>
    <t>Montáž samozavírače na ocelovou zárubeň a dveřní křídlo</t>
  </si>
  <si>
    <t>1090875349</t>
  </si>
  <si>
    <t>Montáž dveřních doplňků samozavírače na zárubeň ocelovou</t>
  </si>
  <si>
    <t>https://podminky.urs.cz/item/CS_URS_2024_01/766660717</t>
  </si>
  <si>
    <t>54917250.R04</t>
  </si>
  <si>
    <t>samozavírač dveří hydraulický dle pol.č.04</t>
  </si>
  <si>
    <t>1273337539</t>
  </si>
  <si>
    <t>998766311</t>
  </si>
  <si>
    <t>Přesun hmot procentní pro kce truhlářské ruční v objektech v do 6 m</t>
  </si>
  <si>
    <t>-1546867200</t>
  </si>
  <si>
    <t>Přesun hmot pro konstrukce truhlářské stanovený procentní sazbou (%) z ceny vodorovná dopravní vzdálenost do 50 m ruční (bez užití mechanizace) v objektech výšky do 6 m</t>
  </si>
  <si>
    <t>https://podminky.urs.cz/item/CS_URS_2024_01/998766311</t>
  </si>
  <si>
    <t>783</t>
  </si>
  <si>
    <t>Dokončovací práce - nátěry</t>
  </si>
  <si>
    <t>783301313</t>
  </si>
  <si>
    <t>Odmaštění zámečnických konstrukcí ředidlovým odmašťovačem</t>
  </si>
  <si>
    <t>182317831</t>
  </si>
  <si>
    <t>Příprava podkladu zámečnických konstrukcí před provedením nátěru odmaštění odmašťovačem ředidlovým</t>
  </si>
  <si>
    <t>https://podminky.urs.cz/item/CS_URS_2024_01/783301313</t>
  </si>
  <si>
    <t>"zárubně"</t>
  </si>
  <si>
    <t>"04+05"1*2</t>
  </si>
  <si>
    <t>65</t>
  </si>
  <si>
    <t>783315101</t>
  </si>
  <si>
    <t>Mezinátěr jednonásobný syntetický standardní zámečnických konstrukcí</t>
  </si>
  <si>
    <t>629029288</t>
  </si>
  <si>
    <t>Mezinátěr zámečnických konstrukcí jednonásobný syntetický standardní</t>
  </si>
  <si>
    <t>https://podminky.urs.cz/item/CS_URS_2024_01/783315101</t>
  </si>
  <si>
    <t>66</t>
  </si>
  <si>
    <t>783317101</t>
  </si>
  <si>
    <t>Krycí jednonásobný syntetický standardní nátěr zámečnických konstrukcí</t>
  </si>
  <si>
    <t>1214246450</t>
  </si>
  <si>
    <t>Krycí nátěr (email) zámečnických konstrukcí jednonásobný syntetický standardní</t>
  </si>
  <si>
    <t>https://podminky.urs.cz/item/CS_URS_2024_01/783317101</t>
  </si>
  <si>
    <t>"04+05"1*2*2</t>
  </si>
  <si>
    <t>784</t>
  </si>
  <si>
    <t>Dokončovací práce - malby a tapety</t>
  </si>
  <si>
    <t>67</t>
  </si>
  <si>
    <t>784181101</t>
  </si>
  <si>
    <t>Základní akrylátová jednonásobná bezbarvá penetrace podkladu v místnostech v do 3,80 m</t>
  </si>
  <si>
    <t>762805481</t>
  </si>
  <si>
    <t>Penetrace podkladu jednonásobná základní akrylátová bezbarvá v místnostech výšky do 3,80 m</t>
  </si>
  <si>
    <t>"stěna v místech nových dveří"</t>
  </si>
  <si>
    <t>(2,4*3)*4</t>
  </si>
  <si>
    <t>68</t>
  </si>
  <si>
    <t>784181121</t>
  </si>
  <si>
    <t>Hloubková jednonásobná bezbarvá penetrace podkladu v místnostech v do 3,80 m</t>
  </si>
  <si>
    <t>1783850784</t>
  </si>
  <si>
    <t>Penetrace podkladu jednonásobná hloubková akrylátová bezbarvá v místnostech výšky do 3,80 m</t>
  </si>
  <si>
    <t>69</t>
  </si>
  <si>
    <t>784211101</t>
  </si>
  <si>
    <t>Dvojnásobné bílé malby ze směsí za mokra výborně oděruvzdorných v místnostech v do 3,80 m</t>
  </si>
  <si>
    <t>-791622197</t>
  </si>
  <si>
    <t>Malby z malířských směsí oděruvzdorných za mokra dvojnásobné, bílé za mokra oděruvzdorné výborně v místnostech výšky do 3,80 m</t>
  </si>
  <si>
    <t>https://podminky.urs.cz/item/CS_URS_2024_01/784211101</t>
  </si>
  <si>
    <t>Práce a dodávky M</t>
  </si>
  <si>
    <t>46-M</t>
  </si>
  <si>
    <t>Zemní práce při extr.mont.pracích</t>
  </si>
  <si>
    <t>70</t>
  </si>
  <si>
    <t>460661114</t>
  </si>
  <si>
    <t>Kabelové lože z písku pro kabely nn bez zakrytí š lože přes 65 do 80 cm</t>
  </si>
  <si>
    <t>-989866343</t>
  </si>
  <si>
    <t>Kabelové lože z písku včetně podsypu, zhutnění a urovnání povrchu pro kabely nn bez zakrytí, šířky přes 65 do 80 cm</t>
  </si>
  <si>
    <t>https://podminky.urs.cz/item/CS_URS_2024_01/460661114</t>
  </si>
  <si>
    <t>HZS</t>
  </si>
  <si>
    <t>Hodinové zúčtovací sazby</t>
  </si>
  <si>
    <t>71</t>
  </si>
  <si>
    <t>HZS2211</t>
  </si>
  <si>
    <t>Hodinová zúčtovací sazba instalatér</t>
  </si>
  <si>
    <t>hod</t>
  </si>
  <si>
    <t>512</t>
  </si>
  <si>
    <t>-461302390</t>
  </si>
  <si>
    <t>Hodinové zúčtovací sazby profesí PSV provádění stavebních instalací instalatér</t>
  </si>
  <si>
    <t>https://podminky.urs.cz/item/CS_URS_2024_01/HZS2211</t>
  </si>
  <si>
    <t>"dmtž, odpojení+zaslepení rozvodu a zařízení ZTI v bouraném přístavku"(7,5*2)</t>
  </si>
  <si>
    <t>72</t>
  </si>
  <si>
    <t>HZS2231</t>
  </si>
  <si>
    <t>Hodinová zúčtovací sazba elektrikář</t>
  </si>
  <si>
    <t>1909264171</t>
  </si>
  <si>
    <t>Hodinové zúčtovací sazby profesí PSV provádění stavebních instalací elektrikář</t>
  </si>
  <si>
    <t>https://podminky.urs.cz/item/CS_URS_2024_01/HZS2231</t>
  </si>
  <si>
    <t>"dmtž, odpojení+zaslepení rozvodu a zařízení elektro v bouraném přístavku"(7,5*2)</t>
  </si>
  <si>
    <t>73</t>
  </si>
  <si>
    <t>HZS2492</t>
  </si>
  <si>
    <t>Hodinová zúčtovací sazba pomocný dělník PSV</t>
  </si>
  <si>
    <t>-1259667922</t>
  </si>
  <si>
    <t>Hodinové zúčtovací sazby profesí PSV zednické výpomoci a pomocné práce PSV pomocný dělník PSV</t>
  </si>
  <si>
    <t>https://podminky.urs.cz/item/CS_URS_2024_01/HZS2492</t>
  </si>
  <si>
    <t>"práce a výpomoce neobsažené v položkách, dmtž, stěhování atd. "7,5*2</t>
  </si>
  <si>
    <t>74</t>
  </si>
  <si>
    <t>mat.R</t>
  </si>
  <si>
    <t>materiál pro zaslepení a odpojení rozvodů v bouraném přístavku</t>
  </si>
  <si>
    <t>kpl</t>
  </si>
  <si>
    <t>-885788262</t>
  </si>
  <si>
    <t>"20% z dílu HZS"1</t>
  </si>
  <si>
    <t>OST</t>
  </si>
  <si>
    <t>Ostatní</t>
  </si>
  <si>
    <t>75</t>
  </si>
  <si>
    <t>0001.R</t>
  </si>
  <si>
    <t>Dočasné přemístění MW  pojítka vč.kabelových tras</t>
  </si>
  <si>
    <t>262144</t>
  </si>
  <si>
    <t>66080300</t>
  </si>
  <si>
    <t>Dočasné přemístění MW pojítka vč.kabelových tras</t>
  </si>
  <si>
    <t>76</t>
  </si>
  <si>
    <t>002.ROS01</t>
  </si>
  <si>
    <t>Protideštová žaluzie 400x400 mm dle výpisu prvku položka číslo 01 - dodávka+montáž</t>
  </si>
  <si>
    <t>478529585</t>
  </si>
  <si>
    <t>77</t>
  </si>
  <si>
    <t>002.ROS02</t>
  </si>
  <si>
    <t>Trubní ventilátor dle výpisu prvku položka číslo 02 - dodávka+montáž</t>
  </si>
  <si>
    <t>1557275731</t>
  </si>
  <si>
    <t>78</t>
  </si>
  <si>
    <t>002.ROS03</t>
  </si>
  <si>
    <t>Protipožární ucpávky kabelů dle výpisu prvku položka číslo 03  - dodávka+montáž</t>
  </si>
  <si>
    <t>-1183117561</t>
  </si>
  <si>
    <t>Protipožární ucpávky kabelů dle výpisu prvku položka číslo 03 - dodávka+montáž</t>
  </si>
  <si>
    <t>79</t>
  </si>
  <si>
    <t>002.ROS04</t>
  </si>
  <si>
    <t>Přechodová lišta dle výpisu prvku položka číslo 04,05 - dodávka+montáž</t>
  </si>
  <si>
    <t>557134932</t>
  </si>
  <si>
    <t>80</t>
  </si>
  <si>
    <t>002.ROS06</t>
  </si>
  <si>
    <t>Doplnění stávajícího zábradlí  dle výpisu prvku položka číslo 06 - kompletní dodávka+montáž vč.povrchové úpravy a kotvení</t>
  </si>
  <si>
    <t>1054297381</t>
  </si>
  <si>
    <t>Doplnění stávajícího zábradlí dle výpisu prvku položka číslo 06 - dodávka+montáž vč.povrchové úpravy a kotvení</t>
  </si>
  <si>
    <t>D.1.4 - Technická zařízení budov</t>
  </si>
  <si>
    <t>Soupis:</t>
  </si>
  <si>
    <t>D.1.4.E - R-FV-AC+HDO kabely a ostatni</t>
  </si>
  <si>
    <t xml:space="preserve">    1 - Zemní práce</t>
  </si>
  <si>
    <t xml:space="preserve">      11 - Zemní práce - přípravné a přidružené práce</t>
  </si>
  <si>
    <t xml:space="preserve">    5 - Komunikace pozemní</t>
  </si>
  <si>
    <t xml:space="preserve">      56 - Podkladní vrstvy komunikací, letišť a ploch</t>
  </si>
  <si>
    <t xml:space="preserve">      59 - Kryty pozemních komunikací, letišť a ploch dlážděné</t>
  </si>
  <si>
    <t>Zemní práce</t>
  </si>
  <si>
    <t>Zemní práce - přípravné a přidružené práce</t>
  </si>
  <si>
    <t>113106023</t>
  </si>
  <si>
    <t>Rozebrání dlažeb při překopech komunikací pro pěší ze zámkové dlažby ručně</t>
  </si>
  <si>
    <t>1253363646</t>
  </si>
  <si>
    <t>Rozebrání dlažeb a dílců při překopech inženýrských sítí s přemístěním hmot na skládku na vzdálenost do 3 m nebo s naložením na dopravní prostředek ručně komunikací pro pěší s ložem z kameniva nebo živice a s výplní spár ze zámkové dlažby</t>
  </si>
  <si>
    <t>https://podminky.urs.cz/item/CS_URS_2024_01/113106023</t>
  </si>
  <si>
    <t>Komunikace pozemní</t>
  </si>
  <si>
    <t>Podkladní vrstvy komunikací, letišť a ploch</t>
  </si>
  <si>
    <t>566901133</t>
  </si>
  <si>
    <t>Vyspravení podkladu po překopech inženýrských sítí plochy do 15 m2 štěrkodrtí tl. 200 mm</t>
  </si>
  <si>
    <t>-113655133</t>
  </si>
  <si>
    <t>Vyspravení podkladu po překopech inženýrských sítí plochy do 15 m2 s rozprostřením a zhutněním štěrkodrtí tl. 200 mm</t>
  </si>
  <si>
    <t>https://podminky.urs.cz/item/CS_URS_2024_01/566901133</t>
  </si>
  <si>
    <t>566901143</t>
  </si>
  <si>
    <t>Vyspravení podkladu po překopech inženýrských sítí plochy do 15 m2 kamenivem hrubým drceným tl. 200 mm</t>
  </si>
  <si>
    <t>273522203</t>
  </si>
  <si>
    <t>Vyspravení podkladu po překopech inženýrských sítí plochy do 15 m2 s rozprostřením a zhutněním kamenivem hrubým drceným tl. 200 mm</t>
  </si>
  <si>
    <t>https://podminky.urs.cz/item/CS_URS_2024_01/566901143</t>
  </si>
  <si>
    <t>Kryty pozemních komunikací, letišť a ploch dlážděné</t>
  </si>
  <si>
    <t>596211110</t>
  </si>
  <si>
    <t>Kladení zámkové dlažby komunikací pro pěší ručně tl 60 mm skupiny A pl do 50 m2</t>
  </si>
  <si>
    <t>-1042348076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</si>
  <si>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</si>
  <si>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https://podminky.urs.cz/item/CS_URS_2024_01/596211110</t>
  </si>
  <si>
    <t>"zpětná pokládka"</t>
  </si>
  <si>
    <t>59245015</t>
  </si>
  <si>
    <t>dlažba zámková betonová tl 60mm přírodní dle stávající</t>
  </si>
  <si>
    <t>1133329740</t>
  </si>
  <si>
    <t>"zpětná pokládka-kalkulováno 20% nové dlažby"</t>
  </si>
  <si>
    <t>(14*0,6)*0,2</t>
  </si>
  <si>
    <t>1,68*1,03 'Přepočtené koeficientem množství</t>
  </si>
  <si>
    <t>998223011</t>
  </si>
  <si>
    <t>Přesun hmot pro pozemní komunikace s krytem dlážděným</t>
  </si>
  <si>
    <t>19898872</t>
  </si>
  <si>
    <t>Přesun hmot pro pozemní komunikace s krytem dlážděným dopravní vzdálenost do 200 m jakékoliv délky objektu</t>
  </si>
  <si>
    <t>https://podminky.urs.cz/item/CS_URS_2024_01/998223011</t>
  </si>
  <si>
    <t>Pol2</t>
  </si>
  <si>
    <t>Kabel 1-CYKY 4x70 (přívod napájení pro rozváděč R-FV-AC)</t>
  </si>
  <si>
    <t>-76652967</t>
  </si>
  <si>
    <t>P</t>
  </si>
  <si>
    <t>Poznámka k položce:_x000D_
 průřez 70mm2, napětí 1000V, poloměr ohybu 400mm, průměr 32mm, zatížitelnost 199A (na vzduchu), zatížitelnost 232 (v zemi)</t>
  </si>
  <si>
    <t>200</t>
  </si>
  <si>
    <t>Pol3</t>
  </si>
  <si>
    <t>Kabelové oko lisovací Cu lehčené KU-L 70x12 (ukončení kabelu 1-CYKY 4x70)</t>
  </si>
  <si>
    <t>ks</t>
  </si>
  <si>
    <t>1663521955</t>
  </si>
  <si>
    <t>Poznámka k položce:_x000D_
 pro vodič 70mm2, šroub M12, materiál - elektrovodná měď,  povrchová úprava - galvanické pocínování</t>
  </si>
  <si>
    <t>Pol4</t>
  </si>
  <si>
    <t>CYKY-O 7x2,5 (vypínání HDO)</t>
  </si>
  <si>
    <t>1300007661</t>
  </si>
  <si>
    <t>Poznámka k položce:_x000D_
 průřez 2,5mm2, napětí 750V, poloměr ohybu 12x průměr kabelu, průměr 12,2mm,zatížitelnost 15A (na vzduchu), zatížitelnost 23 (v zemi)</t>
  </si>
  <si>
    <t>Pol5</t>
  </si>
  <si>
    <t>Plastové kabelové štítky (označení kabelů na začátku a konci trasy)</t>
  </si>
  <si>
    <t>1169049130</t>
  </si>
  <si>
    <t>Poznámka k položce:_x000D_
 UV odolné, přichycení na stahovací pásku</t>
  </si>
  <si>
    <t>Pol6</t>
  </si>
  <si>
    <t>Stahovací pásky UV odolné (uchycení kabelů v kabelové trase k drátěným roštům)</t>
  </si>
  <si>
    <t>-1821683172</t>
  </si>
  <si>
    <t>Poznámka k položce:_x000D_
 barva černá, delší  a širší rozměr</t>
  </si>
  <si>
    <t>Pol7</t>
  </si>
  <si>
    <t>Sonap příchytka (uchycení kabelů v kabelové trase k drátěným roštům)</t>
  </si>
  <si>
    <t>-1012495679</t>
  </si>
  <si>
    <t>Poznámka k položce:_x000D_
 materiál pozink, pro kabely průměr 32mm a 12,2mm</t>
  </si>
  <si>
    <t>Pol8</t>
  </si>
  <si>
    <t>Ohebná dvouplášťová  korugovaná chránička KOPOFLEX KF 09050_BB (uložení kabelu 1-CYKY 4x70 v zemi )</t>
  </si>
  <si>
    <t>1266301909</t>
  </si>
  <si>
    <t>Ohebná dvouplášťová korugovaná chránička KOPOFLEX KF 09050_BB (uložení kabelu 1-CYKY 4x70 v zemi )</t>
  </si>
  <si>
    <t>Poznámka k položce:_x000D_
barva červená, průměr venkovní 50mm, průměr vnitřní 41mm</t>
  </si>
  <si>
    <t>Pol9</t>
  </si>
  <si>
    <t>Ohebná dvouplášťová  korugovaná chránička KOPOFLEX KF 09040_BB (uložení kabelu CYKY 7x2,5 v zemi)</t>
  </si>
  <si>
    <t>1128003019</t>
  </si>
  <si>
    <t>Ohebná dvouplášťová korugovaná chránička KOPOFLEX KF 09040_BB (uložení kabelu CYKY 7x2,5 v zemi)</t>
  </si>
  <si>
    <t>Poznámka k položce:_x000D_
 barva červená, průměr venkovní 40mm, průměr vnitřní 32mm</t>
  </si>
  <si>
    <t>Pol10</t>
  </si>
  <si>
    <t>Ocelová  trubka ČSN závitová 6036 ZN_F (uložení kabelu 1-CYKY 4x70 na povrchu (betonová zítka)</t>
  </si>
  <si>
    <t>-198066791</t>
  </si>
  <si>
    <t>Ocelová trubka ČSN závitová 6036 ZN_F (uložení kabelu 1-CYKY 4x70 na povrchu (betonová zítka)</t>
  </si>
  <si>
    <t>Poznámka k položce:_x000D_
) materiál žárově zinkovaná ponorem, pro kabel průměr 32mm, dn=47mm, di=44mm, délka 3m</t>
  </si>
  <si>
    <t>Pol11</t>
  </si>
  <si>
    <t>Spojka pro ocelové závitové trubky ČSN 6036 ZN_F( spojení dvou a více ocelové trubky)</t>
  </si>
  <si>
    <t>-1946842925</t>
  </si>
  <si>
    <t>Spojka pro ocelové závitové trubky ČSN 6036 ZN_F ( spojení dvou a více ocelové trubky)</t>
  </si>
  <si>
    <t>Poznámka k položce:_x000D_
 materiál žárově zinkovaná ponorem, pro kabel průměr 32mm</t>
  </si>
  <si>
    <t>Pol12</t>
  </si>
  <si>
    <t>Koleno pro ocelové trubky ČSN závitové 6136 ZN_F (ocelová trubka - ohyb)</t>
  </si>
  <si>
    <t>639311409</t>
  </si>
  <si>
    <t>Poznámka k položce:_x000D_
ocelová trubka - ohyb materiál žárově zinkovaná ponorem, pro kabel průměr 32mm</t>
  </si>
  <si>
    <t>Pol13</t>
  </si>
  <si>
    <t>Příchytky oboustranné pro ocelové trubky ČSN 5236 PC_S (uchycení ocelové trubky na betonovou zítku)</t>
  </si>
  <si>
    <t>1637842684</t>
  </si>
  <si>
    <t>Poznámka k položce:_x000D_
 materiál žárově zinkovaná ponorem, pro trubku průměr 36mm</t>
  </si>
  <si>
    <t>Pol14</t>
  </si>
  <si>
    <t>Ocelová trubka ČSN závitová 6016 ZN_F (uložení kabelu CYKY  7x2,5 na povrchu betonová zítka))</t>
  </si>
  <si>
    <t>920647882</t>
  </si>
  <si>
    <t>Ocelová trubka ČSN závitová 6016 ZN_F (uložení kabelu CYKY 7x2,5 na povrchu betonová zítka))</t>
  </si>
  <si>
    <t>Poznámka k položce:_x000D_
 materiál žárově zinkovaná ponorem, pro kabel průměr 12,2mm, dn=22,5mm, di=20,3mm, délka 3m</t>
  </si>
  <si>
    <t>Pol15</t>
  </si>
  <si>
    <t>Spojka pro ocelové závitové trubky ČSN 6016 ZN_F  (spojení dvou a více ocelové trubky)</t>
  </si>
  <si>
    <t>202169982</t>
  </si>
  <si>
    <t>Spojka pro ocelové závitové trubky ČSN 6016 ZN_F (spojení dvou a více ocelové trubky)</t>
  </si>
  <si>
    <t>Poznámka k položce:_x000D_
 materiál žárově zinkovaná ponorem, pro kabel průměr 12,2mm</t>
  </si>
  <si>
    <t>Pol16</t>
  </si>
  <si>
    <t>Koleno pro ocelové trubky ČSN závitové 6116 ZN_F (ocelová trubka - ohyb)</t>
  </si>
  <si>
    <t>-494128018</t>
  </si>
  <si>
    <t>Pol17</t>
  </si>
  <si>
    <t>Příchytky oboustranné pro ocelové trubky ČSN 5216 PC_S (uchycení ocelové trubky na betonovou zítku)</t>
  </si>
  <si>
    <t>-636342310</t>
  </si>
  <si>
    <t>Poznámka k položce:_x000D_
 materiál žárově zinkovaná ponorem, pro trubku průměr 16mm</t>
  </si>
  <si>
    <t>Pol18</t>
  </si>
  <si>
    <t>Drátěný žlab (rošt) DZ 35 x 150  vč.systémových úchytek a víka (uložení kabeláže na stěnu a pod stropem)</t>
  </si>
  <si>
    <t>Drátěný žlab (rošt) DZ 35 x 150 vč.systémových úchytek a víka (uložení kabeláže na stěnu a pod stropem)</t>
  </si>
  <si>
    <t>Poznámka k položce:_x000D_
 materiál žárově zinkovaná ponorem, délka 3m, rozměr šíře 150mm, rozměr výška 35mm</t>
  </si>
  <si>
    <t>Pol19</t>
  </si>
  <si>
    <t>Příslušenství pro uchycení a spojení drátěných žlabů (roštů) na zdivo nebo pod stropem( uložení kabeláže na stěnu a pod stropem)</t>
  </si>
  <si>
    <t>Příslušenství pro uchycení a spojení drátěných žlabů (roštů) na zdivo nebo pod stropem ( uložení kabeláže na stěnu a pod stropem)</t>
  </si>
  <si>
    <t>Poznámka k položce:_x000D_
 (podpěry, kolena, spojky, konzoly, závěsy, kotvy, šrouby, matice, podložky, závitové tyče, spojovací profily, atd.)</t>
  </si>
  <si>
    <t>Pol26</t>
  </si>
  <si>
    <t>Prostupy pro kabelovou trasu a kabeláž přes zdivo ve stěnách lokální opravy omítek v dotčených místech</t>
  </si>
  <si>
    <t>Prostupy pro kabelovou trasu a kabeláž přes zdivo ve stěnách</t>
  </si>
  <si>
    <t>Poznámka k položce:_x000D_
kabelová  trasa</t>
  </si>
  <si>
    <t>Pol27</t>
  </si>
  <si>
    <t>Drobný elektromontážní materiál (kabelová  trasa  (stahovací pásky, popisky, označovací štítky, atd.)</t>
  </si>
  <si>
    <t>Drobný elektromontážní materiál (kabelová trasa (stahovací pásky, popisky, označovací štítky, atd.)</t>
  </si>
  <si>
    <t>Pol28</t>
  </si>
  <si>
    <t>Drobný strojní a ostatní materiál (kabelová  trasa  (šrouby, matice, podložky, vějířovky, hmoždinky, atd.)</t>
  </si>
  <si>
    <t>Drobný strojní a ostatní materiál (kabelová trasa (šrouby, matice, podložky, vějířovky, hmoždinky, atd.)</t>
  </si>
  <si>
    <t>460161632</t>
  </si>
  <si>
    <t>Hloubení kabelových rýh ručně š 80 cm hl 70 cm v hornině tř I skupiny 3</t>
  </si>
  <si>
    <t>-859315724</t>
  </si>
  <si>
    <t>Hloubení zapažených i nezapažených kabelových rýh ručně včetně urovnání dna s přemístěním výkopku do vzdálenosti 3 m od okraje jámy nebo s naložením na dopravní prostředek šířky 80 cm hloubky 70 cm v hornině třídy těžitelnosti I skupiny 3</t>
  </si>
  <si>
    <t>https://podminky.urs.cz/item/CS_URS_2024_01/460161632</t>
  </si>
  <si>
    <t>460341113</t>
  </si>
  <si>
    <t>Vodorovné přemístění horniny jakékoliv třídy dopravními prostředky při elektromontážích přes 500 do 1000 m</t>
  </si>
  <si>
    <t>-1085869681</t>
  </si>
  <si>
    <t>Vodorovné přemístění (odvoz) horniny dopravními prostředky včetně složení, bez naložení a rozprostření jakékoliv třídy, na vzdálenost přes 500 do 1000 m</t>
  </si>
  <si>
    <t>https://podminky.urs.cz/item/CS_URS_2024_01/460341113</t>
  </si>
  <si>
    <t>(0,8*0,7*14)</t>
  </si>
  <si>
    <t>460341121</t>
  </si>
  <si>
    <t>Příplatek k vodorovnému přemístění horniny dopravními prostředky při elektromontážích za každých dalších i započatých 1000 m</t>
  </si>
  <si>
    <t>-1097790584</t>
  </si>
  <si>
    <t>Vodorovné přemístění (odvoz) horniny dopravními prostředky včetně složení, bez naložení a rozprostření jakékoliv třídy, na vzdálenost Příplatek k ceně -1113 za každých dalších i započatých 1000 m</t>
  </si>
  <si>
    <t>https://podminky.urs.cz/item/CS_URS_2024_01/460341121</t>
  </si>
  <si>
    <t>(0,8*0,7*14)*9</t>
  </si>
  <si>
    <t>460361111</t>
  </si>
  <si>
    <t>Poplatek za uložení zeminy na skládce (skládkovné) kód odpadu 17 05 04</t>
  </si>
  <si>
    <t>-283983658</t>
  </si>
  <si>
    <t>Poplatek (skládkovné) za uložení zeminy na skládce zatříděné do Katalogu odpadů pod kódem 17 05 04</t>
  </si>
  <si>
    <t>https://podminky.urs.cz/item/CS_URS_2024_01/460361111</t>
  </si>
  <si>
    <t>"kalkulováno 50% výměry"</t>
  </si>
  <si>
    <t>(0,8*0,7*14)*0,5</t>
  </si>
  <si>
    <t>460361121</t>
  </si>
  <si>
    <t>Poplatek za uložení zeminy na recyklační skládce (skládkovné) kód odpadu 17 05 04</t>
  </si>
  <si>
    <t>-545330188</t>
  </si>
  <si>
    <t>Poplatek (skládkovné) za uložení zeminy na recyklační skládce zatříděné do Katalogu odpadů pod kódem 17 05 04</t>
  </si>
  <si>
    <t>https://podminky.urs.cz/item/CS_URS_2024_01/460361121</t>
  </si>
  <si>
    <t>460371111</t>
  </si>
  <si>
    <t>Naložení výkopku při elektromontážích ručně z hornin třídy I skupiny 1 až 3</t>
  </si>
  <si>
    <t>-1545854323</t>
  </si>
  <si>
    <t>Naložení výkopku ručně z hornin třídy těžitelnosti I skupiny 1 až 3</t>
  </si>
  <si>
    <t>https://podminky.urs.cz/item/CS_URS_2024_01/460371111</t>
  </si>
  <si>
    <t>-1150818794</t>
  </si>
  <si>
    <t>460671114</t>
  </si>
  <si>
    <t>Výstražná fólie pro krytí kabelů šířky přes 35 do 40 cm</t>
  </si>
  <si>
    <t>1583691648</t>
  </si>
  <si>
    <t>Výstražné prvky pro krytí kabelů včetně vyrovnání povrchu rýhy, rozvinutí a uložení fólie, šířky přes 35 do 40 cm</t>
  </si>
  <si>
    <t>https://podminky.urs.cz/item/CS_URS_2024_01/460671114</t>
  </si>
  <si>
    <t>D.1.4.LA - LPS - objekt A</t>
  </si>
  <si>
    <t>-1795079173</t>
  </si>
  <si>
    <t>"pro uložení zemnícího pásku a připojení svodů"</t>
  </si>
  <si>
    <t>(50*0,5)</t>
  </si>
  <si>
    <t>-742246198</t>
  </si>
  <si>
    <t>-331486377</t>
  </si>
  <si>
    <t>262325455</t>
  </si>
  <si>
    <t>-336896639</t>
  </si>
  <si>
    <t>(50*0,5)*0,2</t>
  </si>
  <si>
    <t>1480525745</t>
  </si>
  <si>
    <t>Pol1</t>
  </si>
  <si>
    <t>Drát 8 AlMgSi T/2</t>
  </si>
  <si>
    <t>Poznámka k položce:_x000D_
Z414</t>
  </si>
  <si>
    <t>250</t>
  </si>
  <si>
    <t>Svorka spojovací SS, provedení FeZn</t>
  </si>
  <si>
    <t>Poznámka k položce:_x000D_
V015</t>
  </si>
  <si>
    <t>Svorka křížová SK, provedení FeZn</t>
  </si>
  <si>
    <t>Poznámka k položce:_x000D_
V050</t>
  </si>
  <si>
    <t>Svorka okapová Soa, provedení FeZn</t>
  </si>
  <si>
    <t>Poznámka k položce:_x000D_
V075</t>
  </si>
  <si>
    <t>Svorka falcová SUF, provedení FeZn</t>
  </si>
  <si>
    <t>Poznámka k položce:_x000D_
VT035</t>
  </si>
  <si>
    <t>Svorka k jímací tyči SJ 1, provedení FeZn</t>
  </si>
  <si>
    <t>Poznámka k položce:_x000D_
V055</t>
  </si>
  <si>
    <t>Podpěra vedení  PV21c s nástavcem, provedení plast se štěrkovou výplní</t>
  </si>
  <si>
    <t>Podpěra vedení PV21c s nástavcem, provedení plast se štěrkovou výplní</t>
  </si>
  <si>
    <t>Poznámka k položce:_x000D_
V250</t>
  </si>
  <si>
    <t>Nástavec PV21c, provedení plast</t>
  </si>
  <si>
    <t>Poznámka k položce:_x000D_
VS100</t>
  </si>
  <si>
    <t>150</t>
  </si>
  <si>
    <t>Víčko PV21c, provedení plast</t>
  </si>
  <si>
    <t>Poznámka k položce:_x000D_
VS105</t>
  </si>
  <si>
    <t>Podstavec betonový PB 9, hmotnost 9 kg</t>
  </si>
  <si>
    <t>Poznámka k položce:_x000D_
V535</t>
  </si>
  <si>
    <t>Podložka PB9, hmotnost 0,249kg</t>
  </si>
  <si>
    <t>Poznámka k položce:_x000D_
V530</t>
  </si>
  <si>
    <t>Jímací tyč  s rovným koncem 18/10, JR 2,0 18/10t AlMgSi, provedená AlMgSi</t>
  </si>
  <si>
    <t>Jímací tyč s rovným koncem 18/10, JR 2,0 18/10t AlMgSi, provedená AlMgSi</t>
  </si>
  <si>
    <t>Poznámka k položce:_x000D_
VN3100</t>
  </si>
  <si>
    <t>Páska 30x4mm, provedení FeZn</t>
  </si>
  <si>
    <t>Poznámka k položce:_x000D_
Z250</t>
  </si>
  <si>
    <t>Ochranný úhelník OU 1,7, provedení FeZn, délka 1700mm</t>
  </si>
  <si>
    <t>Poznámka k položce:_x000D_
V360</t>
  </si>
  <si>
    <t>Podpěra vedení do zdiva PV 1p-55, provedení plast šedé barvy, délka 55mm</t>
  </si>
  <si>
    <t>Poznámka k položce:_x000D_
Z610</t>
  </si>
  <si>
    <t>Svorka zkušební SZb, provedení FeZn</t>
  </si>
  <si>
    <t>Poznámka k položce:_x000D_
V030</t>
  </si>
  <si>
    <t>Označovací štítky PVC/ číslo 1-9</t>
  </si>
  <si>
    <t>Zemnící tyč ZT 2,0, provedení FeZn, délka 2000mm</t>
  </si>
  <si>
    <t>Poznámka k položce:_x000D_
V440</t>
  </si>
  <si>
    <t xml:space="preserve">Jílová směs - Dehnit 25kg/bal - po uložení zemnícho pásku ve struskovém podloží pod zámkovou dlažbou </t>
  </si>
  <si>
    <t>bal</t>
  </si>
  <si>
    <t>Jílová směs - Dehnit 25kg/bal - po uložení zemnícho pásku ve struskovém podloží pod zámkovou dlažbou (betón)</t>
  </si>
  <si>
    <t>"15 bal."1</t>
  </si>
  <si>
    <t>Pol20</t>
  </si>
  <si>
    <t>Ostatní drobný elektromontážní materiál (hmoždinky do zdiva, šrouby, matice, podložky, vejířovky - provedení FeZn)</t>
  </si>
  <si>
    <t>Pol23</t>
  </si>
  <si>
    <t>Upravení terénu po výkopu (zasetí travní směsi, atd.)</t>
  </si>
  <si>
    <t>Rozebrání a následné uložení betonových žlabů kolem objektu budovy( (zadní část u vstupu na koupaliště) pro výkop a následné uložení zemnícího pásku</t>
  </si>
  <si>
    <t>Vytýčení inženýrských sítí pro výkop a instalací zemních tyčí</t>
  </si>
  <si>
    <t>Revize na hromosvod (LPS) -  (měření, protokol, atd.)</t>
  </si>
  <si>
    <t>Revize na hromosvod (LPS) - (měření, protokol, atd.)</t>
  </si>
  <si>
    <t>Pol29</t>
  </si>
  <si>
    <t>Odstranění jednotlivých části stávajícího hromosvodu (LPS)</t>
  </si>
  <si>
    <t>460161262</t>
  </si>
  <si>
    <t>Hloubení kabelových rýh ručně š 50 cm hl 70 cm v hornině tř I skupiny 3</t>
  </si>
  <si>
    <t>-1991426445</t>
  </si>
  <si>
    <t>Hloubení zapažených i nezapažených kabelových rýh ručně včetně urovnání dna s přemístěním výkopku do vzdálenosti 3 m od okraje jámy nebo s naložením na dopravní prostředek šířky 50 cm hloubky 70 cm v hornině třídy těžitelnosti I skupiny 3</t>
  </si>
  <si>
    <t>https://podminky.urs.cz/item/CS_URS_2024_01/460161262</t>
  </si>
  <si>
    <t>1325754757</t>
  </si>
  <si>
    <t>(0,5*0,7*50)</t>
  </si>
  <si>
    <t>534979775</t>
  </si>
  <si>
    <t>(0,5*0,7*50)*9</t>
  </si>
  <si>
    <t>-878649385</t>
  </si>
  <si>
    <t>(0,5*0,7*50)*0,5</t>
  </si>
  <si>
    <t>-181342361</t>
  </si>
  <si>
    <t>-10284826</t>
  </si>
  <si>
    <t>D.1.4.LC - LPS - objekt C</t>
  </si>
  <si>
    <t>-821867801</t>
  </si>
  <si>
    <t>-423837587</t>
  </si>
  <si>
    <t>-1719247860</t>
  </si>
  <si>
    <t>108141930</t>
  </si>
  <si>
    <t>1993880582</t>
  </si>
  <si>
    <t>-2064922199</t>
  </si>
  <si>
    <t>Jílová směs - Dehnit 25kg/bal - po uložení zemnícho pásku ve struskovém podloží pod zámkovou dlažbou -dodávka+montáž</t>
  </si>
  <si>
    <t>"15 bal"1</t>
  </si>
  <si>
    <t>-886874186</t>
  </si>
  <si>
    <t>-1315726510</t>
  </si>
  <si>
    <t>-792885664</t>
  </si>
  <si>
    <t>287332235</t>
  </si>
  <si>
    <t>1264851751</t>
  </si>
  <si>
    <t>909427634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</si>
  <si>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</si>
  <si>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</si>
  <si>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</si>
  <si>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</si>
  <si>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</si>
  <si>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</si>
  <si>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</si>
  <si>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</si>
  <si>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</si>
  <si>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012002000</t>
  </si>
  <si>
    <t>Geodetické práce - polopisné vytyčení stavby+zaměření nové trasy kabelu</t>
  </si>
  <si>
    <t>1024</t>
  </si>
  <si>
    <t>-366443160</t>
  </si>
  <si>
    <t>https://podminky.urs.cz/item/CS_URS_2024_01/012002000</t>
  </si>
  <si>
    <t>VRN3</t>
  </si>
  <si>
    <t>Zařízení staveniště</t>
  </si>
  <si>
    <t>030001000</t>
  </si>
  <si>
    <t>-1912009187</t>
  </si>
  <si>
    <t>https://podminky.urs.cz/item/CS_URS_2024_01/030001000</t>
  </si>
  <si>
    <t>"1,5%"1</t>
  </si>
  <si>
    <t>VRN9</t>
  </si>
  <si>
    <t>Ostatní náklady</t>
  </si>
  <si>
    <t>090001000</t>
  </si>
  <si>
    <t>Ostatní náklady-vytyčení podzemních inž.sítí v trase kabelu</t>
  </si>
  <si>
    <t>49603153</t>
  </si>
  <si>
    <t>https://podminky.urs.cz/item/CS_URS_2024_01/090001000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</si>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</sst>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4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23" xfId="0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41" fillId="0" borderId="0" xfId="0" applyFont="1" applyAlignment="1" applyProtection="1">
      <alignment vertical="center" wrapText="1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5" fillId="0" borderId="1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wrapText="1"/>
    </xf>
    <xf numFmtId="0" fontId="43" fillId="0" borderId="1" xfId="0" applyFont="1" applyBorder="1" applyAlignment="1">
      <alignment horizontal="center" vertical="center" wrapText="1"/>
    </xf>
    <xf numFmtId="49" fontId="45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/>
    </xf>
    <xf numFmtId="0" fontId="44" fillId="0" borderId="29" xfId="0" applyFont="1" applyBorder="1" applyAlignment="1">
      <alignment horizontal="left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971038631" TargetMode="External"/><Relationship Id="rId18" Type="http://schemas.openxmlformats.org/officeDocument/2006/relationships/hyperlink" Target="https://podminky.urs.cz/item/CS_URS_2024_01/997013871" TargetMode="External"/><Relationship Id="rId26" Type="http://schemas.openxmlformats.org/officeDocument/2006/relationships/hyperlink" Target="https://podminky.urs.cz/item/CS_URS_2024_01/764511602" TargetMode="External"/><Relationship Id="rId39" Type="http://schemas.openxmlformats.org/officeDocument/2006/relationships/hyperlink" Target="https://podminky.urs.cz/item/CS_URS_2024_01/HZS2492" TargetMode="External"/><Relationship Id="rId21" Type="http://schemas.openxmlformats.org/officeDocument/2006/relationships/hyperlink" Target="https://podminky.urs.cz/item/CS_URS_2024_01/712335103" TargetMode="External"/><Relationship Id="rId34" Type="http://schemas.openxmlformats.org/officeDocument/2006/relationships/hyperlink" Target="https://podminky.urs.cz/item/CS_URS_2024_01/783317101" TargetMode="External"/><Relationship Id="rId7" Type="http://schemas.openxmlformats.org/officeDocument/2006/relationships/hyperlink" Target="https://podminky.urs.cz/item/CS_URS_2024_01/631311115" TargetMode="External"/><Relationship Id="rId2" Type="http://schemas.openxmlformats.org/officeDocument/2006/relationships/hyperlink" Target="https://podminky.urs.cz/item/CS_URS_2024_01/317234410" TargetMode="External"/><Relationship Id="rId16" Type="http://schemas.openxmlformats.org/officeDocument/2006/relationships/hyperlink" Target="https://podminky.urs.cz/item/CS_URS_2024_01/979051121" TargetMode="External"/><Relationship Id="rId20" Type="http://schemas.openxmlformats.org/officeDocument/2006/relationships/hyperlink" Target="https://podminky.urs.cz/item/CS_URS_2024_01/712311101" TargetMode="External"/><Relationship Id="rId29" Type="http://schemas.openxmlformats.org/officeDocument/2006/relationships/hyperlink" Target="https://podminky.urs.cz/item/CS_URS_2024_01/766660022" TargetMode="External"/><Relationship Id="rId41" Type="http://schemas.openxmlformats.org/officeDocument/2006/relationships/drawing" Target="../drawings/drawing2.xml"/><Relationship Id="rId1" Type="http://schemas.openxmlformats.org/officeDocument/2006/relationships/hyperlink" Target="https://podminky.urs.cz/item/CS_URS_2024_01/311272031" TargetMode="External"/><Relationship Id="rId6" Type="http://schemas.openxmlformats.org/officeDocument/2006/relationships/hyperlink" Target="https://podminky.urs.cz/item/CS_URS_2024_01/622531022" TargetMode="External"/><Relationship Id="rId11" Type="http://schemas.openxmlformats.org/officeDocument/2006/relationships/hyperlink" Target="https://podminky.urs.cz/item/CS_URS_2024_01/941111821" TargetMode="External"/><Relationship Id="rId24" Type="http://schemas.openxmlformats.org/officeDocument/2006/relationships/hyperlink" Target="https://podminky.urs.cz/item/CS_URS_2024_01/721274126" TargetMode="External"/><Relationship Id="rId32" Type="http://schemas.openxmlformats.org/officeDocument/2006/relationships/hyperlink" Target="https://podminky.urs.cz/item/CS_URS_2024_01/783301313" TargetMode="External"/><Relationship Id="rId37" Type="http://schemas.openxmlformats.org/officeDocument/2006/relationships/hyperlink" Target="https://podminky.urs.cz/item/CS_URS_2024_01/HZS2211" TargetMode="External"/><Relationship Id="rId40" Type="http://schemas.openxmlformats.org/officeDocument/2006/relationships/printerSettings" Target="../printerSettings/printerSettings2.bin"/><Relationship Id="rId5" Type="http://schemas.openxmlformats.org/officeDocument/2006/relationships/hyperlink" Target="https://podminky.urs.cz/item/CS_URS_2024_01/622211021" TargetMode="External"/><Relationship Id="rId15" Type="http://schemas.openxmlformats.org/officeDocument/2006/relationships/hyperlink" Target="https://podminky.urs.cz/item/CS_URS_2024_01/977151125" TargetMode="External"/><Relationship Id="rId23" Type="http://schemas.openxmlformats.org/officeDocument/2006/relationships/hyperlink" Target="https://podminky.urs.cz/item/CS_URS_2024_01/998712121" TargetMode="External"/><Relationship Id="rId28" Type="http://schemas.openxmlformats.org/officeDocument/2006/relationships/hyperlink" Target="https://podminky.urs.cz/item/CS_URS_2024_01/766660002" TargetMode="External"/><Relationship Id="rId36" Type="http://schemas.openxmlformats.org/officeDocument/2006/relationships/hyperlink" Target="https://podminky.urs.cz/item/CS_URS_2024_01/460661114" TargetMode="External"/><Relationship Id="rId10" Type="http://schemas.openxmlformats.org/officeDocument/2006/relationships/hyperlink" Target="https://podminky.urs.cz/item/CS_URS_2024_01/941111221" TargetMode="External"/><Relationship Id="rId19" Type="http://schemas.openxmlformats.org/officeDocument/2006/relationships/hyperlink" Target="https://podminky.urs.cz/item/CS_URS_2024_01/998011008" TargetMode="External"/><Relationship Id="rId31" Type="http://schemas.openxmlformats.org/officeDocument/2006/relationships/hyperlink" Target="https://podminky.urs.cz/item/CS_URS_2024_01/998766311" TargetMode="External"/><Relationship Id="rId4" Type="http://schemas.openxmlformats.org/officeDocument/2006/relationships/hyperlink" Target="https://podminky.urs.cz/item/CS_URS_2024_01/622135002" TargetMode="External"/><Relationship Id="rId9" Type="http://schemas.openxmlformats.org/officeDocument/2006/relationships/hyperlink" Target="https://podminky.urs.cz/item/CS_URS_2024_01/941111121" TargetMode="External"/><Relationship Id="rId14" Type="http://schemas.openxmlformats.org/officeDocument/2006/relationships/hyperlink" Target="https://podminky.urs.cz/item/CS_URS_2024_01/977151118" TargetMode="External"/><Relationship Id="rId22" Type="http://schemas.openxmlformats.org/officeDocument/2006/relationships/hyperlink" Target="https://podminky.urs.cz/item/CS_URS_2024_01/712341559" TargetMode="External"/><Relationship Id="rId27" Type="http://schemas.openxmlformats.org/officeDocument/2006/relationships/hyperlink" Target="https://podminky.urs.cz/item/CS_URS_2024_01/998764311" TargetMode="External"/><Relationship Id="rId30" Type="http://schemas.openxmlformats.org/officeDocument/2006/relationships/hyperlink" Target="https://podminky.urs.cz/item/CS_URS_2024_01/766660717" TargetMode="External"/><Relationship Id="rId35" Type="http://schemas.openxmlformats.org/officeDocument/2006/relationships/hyperlink" Target="https://podminky.urs.cz/item/CS_URS_2024_01/784211101" TargetMode="External"/><Relationship Id="rId8" Type="http://schemas.openxmlformats.org/officeDocument/2006/relationships/hyperlink" Target="https://podminky.urs.cz/item/CS_URS_2024_01/636311123" TargetMode="External"/><Relationship Id="rId3" Type="http://schemas.openxmlformats.org/officeDocument/2006/relationships/hyperlink" Target="https://podminky.urs.cz/item/CS_URS_2024_01/317944321" TargetMode="External"/><Relationship Id="rId12" Type="http://schemas.openxmlformats.org/officeDocument/2006/relationships/hyperlink" Target="https://podminky.urs.cz/item/CS_URS_2024_01/965043331" TargetMode="External"/><Relationship Id="rId17" Type="http://schemas.openxmlformats.org/officeDocument/2006/relationships/hyperlink" Target="https://podminky.urs.cz/item/CS_URS_2024_01/981011415" TargetMode="External"/><Relationship Id="rId25" Type="http://schemas.openxmlformats.org/officeDocument/2006/relationships/hyperlink" Target="https://podminky.urs.cz/item/CS_URS_2024_01/764212665" TargetMode="External"/><Relationship Id="rId33" Type="http://schemas.openxmlformats.org/officeDocument/2006/relationships/hyperlink" Target="https://podminky.urs.cz/item/CS_URS_2024_01/783315101" TargetMode="External"/><Relationship Id="rId38" Type="http://schemas.openxmlformats.org/officeDocument/2006/relationships/hyperlink" Target="https://podminky.urs.cz/item/CS_URS_2024_01/HZS223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460341121" TargetMode="External"/><Relationship Id="rId13" Type="http://schemas.openxmlformats.org/officeDocument/2006/relationships/hyperlink" Target="https://podminky.urs.cz/item/CS_URS_2024_01/460671114" TargetMode="External"/><Relationship Id="rId3" Type="http://schemas.openxmlformats.org/officeDocument/2006/relationships/hyperlink" Target="https://podminky.urs.cz/item/CS_URS_2024_01/566901143" TargetMode="External"/><Relationship Id="rId7" Type="http://schemas.openxmlformats.org/officeDocument/2006/relationships/hyperlink" Target="https://podminky.urs.cz/item/CS_URS_2024_01/460341113" TargetMode="External"/><Relationship Id="rId12" Type="http://schemas.openxmlformats.org/officeDocument/2006/relationships/hyperlink" Target="https://podminky.urs.cz/item/CS_URS_2024_01/460661114" TargetMode="External"/><Relationship Id="rId2" Type="http://schemas.openxmlformats.org/officeDocument/2006/relationships/hyperlink" Target="https://podminky.urs.cz/item/CS_URS_2024_01/566901133" TargetMode="External"/><Relationship Id="rId1" Type="http://schemas.openxmlformats.org/officeDocument/2006/relationships/hyperlink" Target="https://podminky.urs.cz/item/CS_URS_2024_01/113106023" TargetMode="External"/><Relationship Id="rId6" Type="http://schemas.openxmlformats.org/officeDocument/2006/relationships/hyperlink" Target="https://podminky.urs.cz/item/CS_URS_2024_01/460161632" TargetMode="External"/><Relationship Id="rId11" Type="http://schemas.openxmlformats.org/officeDocument/2006/relationships/hyperlink" Target="https://podminky.urs.cz/item/CS_URS_2024_01/460371111" TargetMode="External"/><Relationship Id="rId5" Type="http://schemas.openxmlformats.org/officeDocument/2006/relationships/hyperlink" Target="https://podminky.urs.cz/item/CS_URS_2024_01/998223011" TargetMode="External"/><Relationship Id="rId15" Type="http://schemas.openxmlformats.org/officeDocument/2006/relationships/drawing" Target="../drawings/drawing3.xml"/><Relationship Id="rId10" Type="http://schemas.openxmlformats.org/officeDocument/2006/relationships/hyperlink" Target="https://podminky.urs.cz/item/CS_URS_2024_01/460361121" TargetMode="External"/><Relationship Id="rId4" Type="http://schemas.openxmlformats.org/officeDocument/2006/relationships/hyperlink" Target="https://podminky.urs.cz/item/CS_URS_2024_01/596211110" TargetMode="External"/><Relationship Id="rId9" Type="http://schemas.openxmlformats.org/officeDocument/2006/relationships/hyperlink" Target="https://podminky.urs.cz/item/CS_URS_2024_01/460361111" TargetMode="External"/><Relationship Id="rId1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460341121" TargetMode="External"/><Relationship Id="rId13" Type="http://schemas.openxmlformats.org/officeDocument/2006/relationships/drawing" Target="../drawings/drawing4.xml"/><Relationship Id="rId3" Type="http://schemas.openxmlformats.org/officeDocument/2006/relationships/hyperlink" Target="https://podminky.urs.cz/item/CS_URS_2024_01/566901143" TargetMode="External"/><Relationship Id="rId7" Type="http://schemas.openxmlformats.org/officeDocument/2006/relationships/hyperlink" Target="https://podminky.urs.cz/item/CS_URS_2024_01/460341113" TargetMode="External"/><Relationship Id="rId12" Type="http://schemas.openxmlformats.org/officeDocument/2006/relationships/printerSettings" Target="../printerSettings/printerSettings4.bin"/><Relationship Id="rId2" Type="http://schemas.openxmlformats.org/officeDocument/2006/relationships/hyperlink" Target="https://podminky.urs.cz/item/CS_URS_2024_01/566901133" TargetMode="External"/><Relationship Id="rId1" Type="http://schemas.openxmlformats.org/officeDocument/2006/relationships/hyperlink" Target="https://podminky.urs.cz/item/CS_URS_2024_01/113106023" TargetMode="External"/><Relationship Id="rId6" Type="http://schemas.openxmlformats.org/officeDocument/2006/relationships/hyperlink" Target="https://podminky.urs.cz/item/CS_URS_2024_01/460161262" TargetMode="External"/><Relationship Id="rId11" Type="http://schemas.openxmlformats.org/officeDocument/2006/relationships/hyperlink" Target="https://podminky.urs.cz/item/CS_URS_2024_01/460371111" TargetMode="External"/><Relationship Id="rId5" Type="http://schemas.openxmlformats.org/officeDocument/2006/relationships/hyperlink" Target="https://podminky.urs.cz/item/CS_URS_2024_01/998223011" TargetMode="External"/><Relationship Id="rId10" Type="http://schemas.openxmlformats.org/officeDocument/2006/relationships/hyperlink" Target="https://podminky.urs.cz/item/CS_URS_2024_01/460361121" TargetMode="External"/><Relationship Id="rId4" Type="http://schemas.openxmlformats.org/officeDocument/2006/relationships/hyperlink" Target="https://podminky.urs.cz/item/CS_URS_2024_01/596211110" TargetMode="External"/><Relationship Id="rId9" Type="http://schemas.openxmlformats.org/officeDocument/2006/relationships/hyperlink" Target="https://podminky.urs.cz/item/CS_URS_2024_01/46036111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460341121" TargetMode="External"/><Relationship Id="rId13" Type="http://schemas.openxmlformats.org/officeDocument/2006/relationships/drawing" Target="../drawings/drawing5.xml"/><Relationship Id="rId3" Type="http://schemas.openxmlformats.org/officeDocument/2006/relationships/hyperlink" Target="https://podminky.urs.cz/item/CS_URS_2024_01/566901143" TargetMode="External"/><Relationship Id="rId7" Type="http://schemas.openxmlformats.org/officeDocument/2006/relationships/hyperlink" Target="https://podminky.urs.cz/item/CS_URS_2024_01/460341113" TargetMode="External"/><Relationship Id="rId12" Type="http://schemas.openxmlformats.org/officeDocument/2006/relationships/printerSettings" Target="../printerSettings/printerSettings5.bin"/><Relationship Id="rId2" Type="http://schemas.openxmlformats.org/officeDocument/2006/relationships/hyperlink" Target="https://podminky.urs.cz/item/CS_URS_2024_01/566901133" TargetMode="External"/><Relationship Id="rId1" Type="http://schemas.openxmlformats.org/officeDocument/2006/relationships/hyperlink" Target="https://podminky.urs.cz/item/CS_URS_2024_01/113106023" TargetMode="External"/><Relationship Id="rId6" Type="http://schemas.openxmlformats.org/officeDocument/2006/relationships/hyperlink" Target="https://podminky.urs.cz/item/CS_URS_2024_01/460161262" TargetMode="External"/><Relationship Id="rId11" Type="http://schemas.openxmlformats.org/officeDocument/2006/relationships/hyperlink" Target="https://podminky.urs.cz/item/CS_URS_2024_01/460371111" TargetMode="External"/><Relationship Id="rId5" Type="http://schemas.openxmlformats.org/officeDocument/2006/relationships/hyperlink" Target="https://podminky.urs.cz/item/CS_URS_2024_01/998223011" TargetMode="External"/><Relationship Id="rId10" Type="http://schemas.openxmlformats.org/officeDocument/2006/relationships/hyperlink" Target="https://podminky.urs.cz/item/CS_URS_2024_01/460361121" TargetMode="External"/><Relationship Id="rId4" Type="http://schemas.openxmlformats.org/officeDocument/2006/relationships/hyperlink" Target="https://podminky.urs.cz/item/CS_URS_2024_01/596211110" TargetMode="External"/><Relationship Id="rId9" Type="http://schemas.openxmlformats.org/officeDocument/2006/relationships/hyperlink" Target="https://podminky.urs.cz/item/CS_URS_2024_01/460361111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090001000" TargetMode="External"/><Relationship Id="rId2" Type="http://schemas.openxmlformats.org/officeDocument/2006/relationships/hyperlink" Target="https://podminky.urs.cz/item/CS_URS_2024_01/030001000" TargetMode="External"/><Relationship Id="rId1" Type="http://schemas.openxmlformats.org/officeDocument/2006/relationships/hyperlink" Target="https://podminky.urs.cz/item/CS_URS_2024_01/012002000" TargetMode="External"/><Relationship Id="rId5" Type="http://schemas.openxmlformats.org/officeDocument/2006/relationships/drawing" Target="../drawings/drawing6.xm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2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pans="1:74" s="1" customFormat="1" ht="36.950000000000003" customHeight="1">
      <c r="AR2" s="395"/>
      <c r="AS2" s="395"/>
      <c r="AT2" s="395"/>
      <c r="AU2" s="395"/>
      <c r="AV2" s="395"/>
      <c r="AW2" s="395"/>
      <c r="AX2" s="395"/>
      <c r="AY2" s="395"/>
      <c r="AZ2" s="395"/>
      <c r="BA2" s="395"/>
      <c r="BB2" s="395"/>
      <c r="BC2" s="395"/>
      <c r="BD2" s="395"/>
      <c r="BE2" s="395"/>
      <c r="BS2" s="20" t="s">
        <v>6</v>
      </c>
      <c r="BT2" s="20" t="s">
        <v>7</v>
      </c>
    </row>
    <row r="3" spans="1:74" s="1" customFormat="1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pans="1:74" s="1" customFormat="1" ht="24.95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pans="1:74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79" t="s">
        <v>14</v>
      </c>
      <c r="L5" s="380"/>
      <c r="M5" s="380"/>
      <c r="N5" s="380"/>
      <c r="O5" s="380"/>
      <c r="P5" s="380"/>
      <c r="Q5" s="380"/>
      <c r="R5" s="380"/>
      <c r="S5" s="380"/>
      <c r="T5" s="380"/>
      <c r="U5" s="380"/>
      <c r="V5" s="380"/>
      <c r="W5" s="380"/>
      <c r="X5" s="380"/>
      <c r="Y5" s="380"/>
      <c r="Z5" s="380"/>
      <c r="AA5" s="380"/>
      <c r="AB5" s="380"/>
      <c r="AC5" s="380"/>
      <c r="AD5" s="380"/>
      <c r="AE5" s="380"/>
      <c r="AF5" s="380"/>
      <c r="AG5" s="380"/>
      <c r="AH5" s="380"/>
      <c r="AI5" s="380"/>
      <c r="AJ5" s="380"/>
      <c r="AK5" s="380"/>
      <c r="AL5" s="380"/>
      <c r="AM5" s="380"/>
      <c r="AN5" s="380"/>
      <c r="AO5" s="380"/>
      <c r="AP5" s="25"/>
      <c r="AQ5" s="25"/>
      <c r="AR5" s="23"/>
      <c r="BE5" s="376" t="s">
        <v>15</v>
      </c>
      <c r="BS5" s="20" t="s">
        <v>6</v>
      </c>
    </row>
    <row r="6" spans="1:74" s="1" customFormat="1" ht="36.950000000000003" customHeight="1">
      <c r="B6" s="24"/>
      <c r="C6" s="25"/>
      <c r="D6" s="31" t="s">
        <v>16</v>
      </c>
      <c r="E6" s="25"/>
      <c r="F6" s="25"/>
      <c r="G6" s="25"/>
      <c r="H6" s="25"/>
      <c r="I6" s="25"/>
      <c r="J6" s="25"/>
      <c r="K6" s="381" t="s">
        <v>17</v>
      </c>
      <c r="L6" s="380"/>
      <c r="M6" s="380"/>
      <c r="N6" s="380"/>
      <c r="O6" s="380"/>
      <c r="P6" s="380"/>
      <c r="Q6" s="380"/>
      <c r="R6" s="380"/>
      <c r="S6" s="380"/>
      <c r="T6" s="380"/>
      <c r="U6" s="380"/>
      <c r="V6" s="380"/>
      <c r="W6" s="380"/>
      <c r="X6" s="380"/>
      <c r="Y6" s="380"/>
      <c r="Z6" s="380"/>
      <c r="AA6" s="380"/>
      <c r="AB6" s="380"/>
      <c r="AC6" s="380"/>
      <c r="AD6" s="380"/>
      <c r="AE6" s="380"/>
      <c r="AF6" s="380"/>
      <c r="AG6" s="380"/>
      <c r="AH6" s="380"/>
      <c r="AI6" s="380"/>
      <c r="AJ6" s="380"/>
      <c r="AK6" s="380"/>
      <c r="AL6" s="380"/>
      <c r="AM6" s="380"/>
      <c r="AN6" s="380"/>
      <c r="AO6" s="380"/>
      <c r="AP6" s="25"/>
      <c r="AQ6" s="25"/>
      <c r="AR6" s="23"/>
      <c r="BE6" s="377"/>
      <c r="BS6" s="20" t="s">
        <v>6</v>
      </c>
    </row>
    <row r="7" spans="1:74" s="1" customFormat="1" ht="12" customHeight="1">
      <c r="B7" s="24"/>
      <c r="C7" s="25"/>
      <c r="D7" s="32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2" t="s">
        <v>20</v>
      </c>
      <c r="AL7" s="25"/>
      <c r="AM7" s="25"/>
      <c r="AN7" s="30" t="s">
        <v>19</v>
      </c>
      <c r="AO7" s="25"/>
      <c r="AP7" s="25"/>
      <c r="AQ7" s="25"/>
      <c r="AR7" s="23"/>
      <c r="BE7" s="377"/>
      <c r="BS7" s="20" t="s">
        <v>6</v>
      </c>
    </row>
    <row r="8" spans="1:74" s="1" customFormat="1" ht="12" customHeight="1">
      <c r="B8" s="24"/>
      <c r="C8" s="25"/>
      <c r="D8" s="32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2" t="s">
        <v>23</v>
      </c>
      <c r="AL8" s="25"/>
      <c r="AM8" s="25"/>
      <c r="AN8" s="33" t="s">
        <v>24</v>
      </c>
      <c r="AO8" s="25"/>
      <c r="AP8" s="25"/>
      <c r="AQ8" s="25"/>
      <c r="AR8" s="23"/>
      <c r="BE8" s="377"/>
      <c r="BS8" s="20" t="s">
        <v>6</v>
      </c>
    </row>
    <row r="9" spans="1:74" s="1" customFormat="1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77"/>
      <c r="BS9" s="20" t="s">
        <v>6</v>
      </c>
    </row>
    <row r="10" spans="1:74" s="1" customFormat="1" ht="12" customHeight="1">
      <c r="B10" s="24"/>
      <c r="C10" s="25"/>
      <c r="D10" s="32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2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77"/>
      <c r="BS10" s="20" t="s">
        <v>6</v>
      </c>
    </row>
    <row r="11" spans="1:74" s="1" customFormat="1" ht="18.399999999999999" customHeight="1">
      <c r="B11" s="24"/>
      <c r="C11" s="25"/>
      <c r="D11" s="25"/>
      <c r="E11" s="30" t="s">
        <v>22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2" t="s">
        <v>27</v>
      </c>
      <c r="AL11" s="25"/>
      <c r="AM11" s="25"/>
      <c r="AN11" s="30" t="s">
        <v>19</v>
      </c>
      <c r="AO11" s="25"/>
      <c r="AP11" s="25"/>
      <c r="AQ11" s="25"/>
      <c r="AR11" s="23"/>
      <c r="BE11" s="377"/>
      <c r="BS11" s="20" t="s">
        <v>6</v>
      </c>
    </row>
    <row r="12" spans="1:74" s="1" customFormat="1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77"/>
      <c r="BS12" s="20" t="s">
        <v>6</v>
      </c>
    </row>
    <row r="13" spans="1:74" s="1" customFormat="1" ht="12" customHeight="1">
      <c r="B13" s="24"/>
      <c r="C13" s="25"/>
      <c r="D13" s="32" t="s">
        <v>28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2" t="s">
        <v>26</v>
      </c>
      <c r="AL13" s="25"/>
      <c r="AM13" s="25"/>
      <c r="AN13" s="34" t="s">
        <v>29</v>
      </c>
      <c r="AO13" s="25"/>
      <c r="AP13" s="25"/>
      <c r="AQ13" s="25"/>
      <c r="AR13" s="23"/>
      <c r="BE13" s="377"/>
      <c r="BS13" s="20" t="s">
        <v>6</v>
      </c>
    </row>
    <row r="14" spans="1:74" ht="12.75">
      <c r="B14" s="24"/>
      <c r="C14" s="25"/>
      <c r="D14" s="25"/>
      <c r="E14" s="382" t="s">
        <v>29</v>
      </c>
      <c r="F14" s="383"/>
      <c r="G14" s="383"/>
      <c r="H14" s="383"/>
      <c r="I14" s="383"/>
      <c r="J14" s="383"/>
      <c r="K14" s="383"/>
      <c r="L14" s="383"/>
      <c r="M14" s="383"/>
      <c r="N14" s="383"/>
      <c r="O14" s="383"/>
      <c r="P14" s="383"/>
      <c r="Q14" s="383"/>
      <c r="R14" s="383"/>
      <c r="S14" s="383"/>
      <c r="T14" s="383"/>
      <c r="U14" s="383"/>
      <c r="V14" s="383"/>
      <c r="W14" s="383"/>
      <c r="X14" s="383"/>
      <c r="Y14" s="383"/>
      <c r="Z14" s="383"/>
      <c r="AA14" s="383"/>
      <c r="AB14" s="383"/>
      <c r="AC14" s="383"/>
      <c r="AD14" s="383"/>
      <c r="AE14" s="383"/>
      <c r="AF14" s="383"/>
      <c r="AG14" s="383"/>
      <c r="AH14" s="383"/>
      <c r="AI14" s="383"/>
      <c r="AJ14" s="383"/>
      <c r="AK14" s="32" t="s">
        <v>27</v>
      </c>
      <c r="AL14" s="25"/>
      <c r="AM14" s="25"/>
      <c r="AN14" s="34" t="s">
        <v>29</v>
      </c>
      <c r="AO14" s="25"/>
      <c r="AP14" s="25"/>
      <c r="AQ14" s="25"/>
      <c r="AR14" s="23"/>
      <c r="BE14" s="377"/>
      <c r="BS14" s="20" t="s">
        <v>6</v>
      </c>
    </row>
    <row r="15" spans="1:74" s="1" customFormat="1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77"/>
      <c r="BS15" s="20" t="s">
        <v>4</v>
      </c>
    </row>
    <row r="16" spans="1:74" s="1" customFormat="1" ht="12" customHeight="1">
      <c r="B16" s="24"/>
      <c r="C16" s="25"/>
      <c r="D16" s="32" t="s">
        <v>30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2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77"/>
      <c r="BS16" s="20" t="s">
        <v>4</v>
      </c>
    </row>
    <row r="17" spans="1:71" s="1" customFormat="1" ht="18.399999999999999" customHeight="1">
      <c r="B17" s="24"/>
      <c r="C17" s="25"/>
      <c r="D17" s="25"/>
      <c r="E17" s="30" t="s">
        <v>22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2" t="s">
        <v>27</v>
      </c>
      <c r="AL17" s="25"/>
      <c r="AM17" s="25"/>
      <c r="AN17" s="30" t="s">
        <v>19</v>
      </c>
      <c r="AO17" s="25"/>
      <c r="AP17" s="25"/>
      <c r="AQ17" s="25"/>
      <c r="AR17" s="23"/>
      <c r="BE17" s="377"/>
      <c r="BS17" s="20" t="s">
        <v>31</v>
      </c>
    </row>
    <row r="18" spans="1:71" s="1" customFormat="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77"/>
      <c r="BS18" s="20" t="s">
        <v>6</v>
      </c>
    </row>
    <row r="19" spans="1:71" s="1" customFormat="1" ht="12" customHeight="1">
      <c r="B19" s="24"/>
      <c r="C19" s="25"/>
      <c r="D19" s="32" t="s">
        <v>32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2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77"/>
      <c r="BS19" s="20" t="s">
        <v>6</v>
      </c>
    </row>
    <row r="20" spans="1:71" s="1" customFormat="1" ht="18.399999999999999" customHeight="1">
      <c r="B20" s="24"/>
      <c r="C20" s="25"/>
      <c r="D20" s="25"/>
      <c r="E20" s="30" t="s">
        <v>22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2" t="s">
        <v>27</v>
      </c>
      <c r="AL20" s="25"/>
      <c r="AM20" s="25"/>
      <c r="AN20" s="30" t="s">
        <v>19</v>
      </c>
      <c r="AO20" s="25"/>
      <c r="AP20" s="25"/>
      <c r="AQ20" s="25"/>
      <c r="AR20" s="23"/>
      <c r="BE20" s="377"/>
      <c r="BS20" s="20" t="s">
        <v>31</v>
      </c>
    </row>
    <row r="21" spans="1:71" s="1" customFormat="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77"/>
    </row>
    <row r="22" spans="1:71" s="1" customFormat="1" ht="12" customHeight="1">
      <c r="B22" s="24"/>
      <c r="C22" s="25"/>
      <c r="D22" s="32" t="s">
        <v>33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77"/>
    </row>
    <row r="23" spans="1:71" s="1" customFormat="1" ht="47.25" customHeight="1">
      <c r="B23" s="24"/>
      <c r="C23" s="25"/>
      <c r="D23" s="25"/>
      <c r="E23" s="384" t="s">
        <v>34</v>
      </c>
      <c r="F23" s="384"/>
      <c r="G23" s="384"/>
      <c r="H23" s="384"/>
      <c r="I23" s="384"/>
      <c r="J23" s="384"/>
      <c r="K23" s="384"/>
      <c r="L23" s="384"/>
      <c r="M23" s="384"/>
      <c r="N23" s="384"/>
      <c r="O23" s="384"/>
      <c r="P23" s="384"/>
      <c r="Q23" s="384"/>
      <c r="R23" s="384"/>
      <c r="S23" s="384"/>
      <c r="T23" s="384"/>
      <c r="U23" s="384"/>
      <c r="V23" s="384"/>
      <c r="W23" s="384"/>
      <c r="X23" s="384"/>
      <c r="Y23" s="384"/>
      <c r="Z23" s="384"/>
      <c r="AA23" s="384"/>
      <c r="AB23" s="384"/>
      <c r="AC23" s="384"/>
      <c r="AD23" s="384"/>
      <c r="AE23" s="384"/>
      <c r="AF23" s="384"/>
      <c r="AG23" s="384"/>
      <c r="AH23" s="384"/>
      <c r="AI23" s="384"/>
      <c r="AJ23" s="384"/>
      <c r="AK23" s="384"/>
      <c r="AL23" s="384"/>
      <c r="AM23" s="384"/>
      <c r="AN23" s="384"/>
      <c r="AO23" s="25"/>
      <c r="AP23" s="25"/>
      <c r="AQ23" s="25"/>
      <c r="AR23" s="23"/>
      <c r="BE23" s="377"/>
    </row>
    <row r="24" spans="1:71" s="1" customFormat="1" ht="6.95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77"/>
    </row>
    <row r="25" spans="1:71" s="1" customFormat="1" ht="6.95" customHeight="1">
      <c r="B25" s="24"/>
      <c r="C25" s="25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5"/>
      <c r="AQ25" s="25"/>
      <c r="AR25" s="23"/>
      <c r="BE25" s="377"/>
    </row>
    <row r="26" spans="1:71" s="2" customFormat="1" ht="25.9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385">
        <f>ROUND(AG54,2)</f>
        <v>0</v>
      </c>
      <c r="AL26" s="386"/>
      <c r="AM26" s="386"/>
      <c r="AN26" s="386"/>
      <c r="AO26" s="386"/>
      <c r="AP26" s="39"/>
      <c r="AQ26" s="39"/>
      <c r="AR26" s="42"/>
      <c r="BE26" s="377"/>
    </row>
    <row r="27" spans="1:71" s="2" customFormat="1" ht="6.95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2"/>
      <c r="BE27" s="377"/>
    </row>
    <row r="28" spans="1:71" s="2" customFormat="1" ht="12.75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87" t="s">
        <v>36</v>
      </c>
      <c r="M28" s="387"/>
      <c r="N28" s="387"/>
      <c r="O28" s="387"/>
      <c r="P28" s="387"/>
      <c r="Q28" s="39"/>
      <c r="R28" s="39"/>
      <c r="S28" s="39"/>
      <c r="T28" s="39"/>
      <c r="U28" s="39"/>
      <c r="V28" s="39"/>
      <c r="W28" s="387" t="s">
        <v>37</v>
      </c>
      <c r="X28" s="387"/>
      <c r="Y28" s="387"/>
      <c r="Z28" s="387"/>
      <c r="AA28" s="387"/>
      <c r="AB28" s="387"/>
      <c r="AC28" s="387"/>
      <c r="AD28" s="387"/>
      <c r="AE28" s="387"/>
      <c r="AF28" s="39"/>
      <c r="AG28" s="39"/>
      <c r="AH28" s="39"/>
      <c r="AI28" s="39"/>
      <c r="AJ28" s="39"/>
      <c r="AK28" s="387" t="s">
        <v>38</v>
      </c>
      <c r="AL28" s="387"/>
      <c r="AM28" s="387"/>
      <c r="AN28" s="387"/>
      <c r="AO28" s="387"/>
      <c r="AP28" s="39"/>
      <c r="AQ28" s="39"/>
      <c r="AR28" s="42"/>
      <c r="BE28" s="377"/>
    </row>
    <row r="29" spans="1:71" s="3" customFormat="1" ht="14.45" customHeight="1">
      <c r="B29" s="43"/>
      <c r="C29" s="44"/>
      <c r="D29" s="32" t="s">
        <v>39</v>
      </c>
      <c r="E29" s="44"/>
      <c r="F29" s="32" t="s">
        <v>40</v>
      </c>
      <c r="G29" s="44"/>
      <c r="H29" s="44"/>
      <c r="I29" s="44"/>
      <c r="J29" s="44"/>
      <c r="K29" s="44"/>
      <c r="L29" s="390">
        <v>0.21</v>
      </c>
      <c r="M29" s="389"/>
      <c r="N29" s="389"/>
      <c r="O29" s="389"/>
      <c r="P29" s="389"/>
      <c r="Q29" s="44"/>
      <c r="R29" s="44"/>
      <c r="S29" s="44"/>
      <c r="T29" s="44"/>
      <c r="U29" s="44"/>
      <c r="V29" s="44"/>
      <c r="W29" s="388">
        <f>ROUND(AZ54, 2)</f>
        <v>0</v>
      </c>
      <c r="X29" s="389"/>
      <c r="Y29" s="389"/>
      <c r="Z29" s="389"/>
      <c r="AA29" s="389"/>
      <c r="AB29" s="389"/>
      <c r="AC29" s="389"/>
      <c r="AD29" s="389"/>
      <c r="AE29" s="389"/>
      <c r="AF29" s="44"/>
      <c r="AG29" s="44"/>
      <c r="AH29" s="44"/>
      <c r="AI29" s="44"/>
      <c r="AJ29" s="44"/>
      <c r="AK29" s="388">
        <f>ROUND(AV54, 2)</f>
        <v>0</v>
      </c>
      <c r="AL29" s="389"/>
      <c r="AM29" s="389"/>
      <c r="AN29" s="389"/>
      <c r="AO29" s="389"/>
      <c r="AP29" s="44"/>
      <c r="AQ29" s="44"/>
      <c r="AR29" s="45"/>
      <c r="BE29" s="378"/>
    </row>
    <row r="30" spans="1:71" s="3" customFormat="1" ht="14.45" customHeight="1">
      <c r="B30" s="43"/>
      <c r="C30" s="44"/>
      <c r="D30" s="44"/>
      <c r="E30" s="44"/>
      <c r="F30" s="32" t="s">
        <v>41</v>
      </c>
      <c r="G30" s="44"/>
      <c r="H30" s="44"/>
      <c r="I30" s="44"/>
      <c r="J30" s="44"/>
      <c r="K30" s="44"/>
      <c r="L30" s="390">
        <v>0.12</v>
      </c>
      <c r="M30" s="389"/>
      <c r="N30" s="389"/>
      <c r="O30" s="389"/>
      <c r="P30" s="389"/>
      <c r="Q30" s="44"/>
      <c r="R30" s="44"/>
      <c r="S30" s="44"/>
      <c r="T30" s="44"/>
      <c r="U30" s="44"/>
      <c r="V30" s="44"/>
      <c r="W30" s="388">
        <f>ROUND(BA54, 2)</f>
        <v>0</v>
      </c>
      <c r="X30" s="389"/>
      <c r="Y30" s="389"/>
      <c r="Z30" s="389"/>
      <c r="AA30" s="389"/>
      <c r="AB30" s="389"/>
      <c r="AC30" s="389"/>
      <c r="AD30" s="389"/>
      <c r="AE30" s="389"/>
      <c r="AF30" s="44"/>
      <c r="AG30" s="44"/>
      <c r="AH30" s="44"/>
      <c r="AI30" s="44"/>
      <c r="AJ30" s="44"/>
      <c r="AK30" s="388">
        <f>ROUND(AW54, 2)</f>
        <v>0</v>
      </c>
      <c r="AL30" s="389"/>
      <c r="AM30" s="389"/>
      <c r="AN30" s="389"/>
      <c r="AO30" s="389"/>
      <c r="AP30" s="44"/>
      <c r="AQ30" s="44"/>
      <c r="AR30" s="45"/>
      <c r="BE30" s="378"/>
    </row>
    <row r="31" spans="1:71" s="3" customFormat="1" ht="14.45" hidden="1" customHeight="1">
      <c r="B31" s="43"/>
      <c r="C31" s="44"/>
      <c r="D31" s="44"/>
      <c r="E31" s="44"/>
      <c r="F31" s="32" t="s">
        <v>42</v>
      </c>
      <c r="G31" s="44"/>
      <c r="H31" s="44"/>
      <c r="I31" s="44"/>
      <c r="J31" s="44"/>
      <c r="K31" s="44"/>
      <c r="L31" s="390">
        <v>0.21</v>
      </c>
      <c r="M31" s="389"/>
      <c r="N31" s="389"/>
      <c r="O31" s="389"/>
      <c r="P31" s="389"/>
      <c r="Q31" s="44"/>
      <c r="R31" s="44"/>
      <c r="S31" s="44"/>
      <c r="T31" s="44"/>
      <c r="U31" s="44"/>
      <c r="V31" s="44"/>
      <c r="W31" s="388">
        <f>ROUND(BB54, 2)</f>
        <v>0</v>
      </c>
      <c r="X31" s="389"/>
      <c r="Y31" s="389"/>
      <c r="Z31" s="389"/>
      <c r="AA31" s="389"/>
      <c r="AB31" s="389"/>
      <c r="AC31" s="389"/>
      <c r="AD31" s="389"/>
      <c r="AE31" s="389"/>
      <c r="AF31" s="44"/>
      <c r="AG31" s="44"/>
      <c r="AH31" s="44"/>
      <c r="AI31" s="44"/>
      <c r="AJ31" s="44"/>
      <c r="AK31" s="388">
        <v>0</v>
      </c>
      <c r="AL31" s="389"/>
      <c r="AM31" s="389"/>
      <c r="AN31" s="389"/>
      <c r="AO31" s="389"/>
      <c r="AP31" s="44"/>
      <c r="AQ31" s="44"/>
      <c r="AR31" s="45"/>
      <c r="BE31" s="378"/>
    </row>
    <row r="32" spans="1:71" s="3" customFormat="1" ht="14.45" hidden="1" customHeight="1">
      <c r="B32" s="43"/>
      <c r="C32" s="44"/>
      <c r="D32" s="44"/>
      <c r="E32" s="44"/>
      <c r="F32" s="32" t="s">
        <v>43</v>
      </c>
      <c r="G32" s="44"/>
      <c r="H32" s="44"/>
      <c r="I32" s="44"/>
      <c r="J32" s="44"/>
      <c r="K32" s="44"/>
      <c r="L32" s="390">
        <v>0.12</v>
      </c>
      <c r="M32" s="389"/>
      <c r="N32" s="389"/>
      <c r="O32" s="389"/>
      <c r="P32" s="389"/>
      <c r="Q32" s="44"/>
      <c r="R32" s="44"/>
      <c r="S32" s="44"/>
      <c r="T32" s="44"/>
      <c r="U32" s="44"/>
      <c r="V32" s="44"/>
      <c r="W32" s="388">
        <f>ROUND(BC54, 2)</f>
        <v>0</v>
      </c>
      <c r="X32" s="389"/>
      <c r="Y32" s="389"/>
      <c r="Z32" s="389"/>
      <c r="AA32" s="389"/>
      <c r="AB32" s="389"/>
      <c r="AC32" s="389"/>
      <c r="AD32" s="389"/>
      <c r="AE32" s="389"/>
      <c r="AF32" s="44"/>
      <c r="AG32" s="44"/>
      <c r="AH32" s="44"/>
      <c r="AI32" s="44"/>
      <c r="AJ32" s="44"/>
      <c r="AK32" s="388">
        <v>0</v>
      </c>
      <c r="AL32" s="389"/>
      <c r="AM32" s="389"/>
      <c r="AN32" s="389"/>
      <c r="AO32" s="389"/>
      <c r="AP32" s="44"/>
      <c r="AQ32" s="44"/>
      <c r="AR32" s="45"/>
      <c r="BE32" s="378"/>
    </row>
    <row r="33" spans="1:57" s="3" customFormat="1" ht="14.45" hidden="1" customHeight="1">
      <c r="B33" s="43"/>
      <c r="C33" s="44"/>
      <c r="D33" s="44"/>
      <c r="E33" s="44"/>
      <c r="F33" s="32" t="s">
        <v>44</v>
      </c>
      <c r="G33" s="44"/>
      <c r="H33" s="44"/>
      <c r="I33" s="44"/>
      <c r="J33" s="44"/>
      <c r="K33" s="44"/>
      <c r="L33" s="390">
        <v>0</v>
      </c>
      <c r="M33" s="389"/>
      <c r="N33" s="389"/>
      <c r="O33" s="389"/>
      <c r="P33" s="389"/>
      <c r="Q33" s="44"/>
      <c r="R33" s="44"/>
      <c r="S33" s="44"/>
      <c r="T33" s="44"/>
      <c r="U33" s="44"/>
      <c r="V33" s="44"/>
      <c r="W33" s="388">
        <f>ROUND(BD54, 2)</f>
        <v>0</v>
      </c>
      <c r="X33" s="389"/>
      <c r="Y33" s="389"/>
      <c r="Z33" s="389"/>
      <c r="AA33" s="389"/>
      <c r="AB33" s="389"/>
      <c r="AC33" s="389"/>
      <c r="AD33" s="389"/>
      <c r="AE33" s="389"/>
      <c r="AF33" s="44"/>
      <c r="AG33" s="44"/>
      <c r="AH33" s="44"/>
      <c r="AI33" s="44"/>
      <c r="AJ33" s="44"/>
      <c r="AK33" s="388">
        <v>0</v>
      </c>
      <c r="AL33" s="389"/>
      <c r="AM33" s="389"/>
      <c r="AN33" s="389"/>
      <c r="AO33" s="389"/>
      <c r="AP33" s="44"/>
      <c r="AQ33" s="44"/>
      <c r="AR33" s="45"/>
    </row>
    <row r="34" spans="1:57" s="2" customFormat="1" ht="6.95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2"/>
      <c r="BE34" s="37"/>
    </row>
    <row r="35" spans="1:57" s="2" customFormat="1" ht="25.9" customHeight="1">
      <c r="A35" s="37"/>
      <c r="B35" s="38"/>
      <c r="C35" s="46"/>
      <c r="D35" s="47" t="s">
        <v>45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46</v>
      </c>
      <c r="U35" s="48"/>
      <c r="V35" s="48"/>
      <c r="W35" s="48"/>
      <c r="X35" s="394" t="s">
        <v>47</v>
      </c>
      <c r="Y35" s="392"/>
      <c r="Z35" s="392"/>
      <c r="AA35" s="392"/>
      <c r="AB35" s="392"/>
      <c r="AC35" s="48"/>
      <c r="AD35" s="48"/>
      <c r="AE35" s="48"/>
      <c r="AF35" s="48"/>
      <c r="AG35" s="48"/>
      <c r="AH35" s="48"/>
      <c r="AI35" s="48"/>
      <c r="AJ35" s="48"/>
      <c r="AK35" s="391">
        <f>SUM(AK26:AK33)</f>
        <v>0</v>
      </c>
      <c r="AL35" s="392"/>
      <c r="AM35" s="392"/>
      <c r="AN35" s="392"/>
      <c r="AO35" s="393"/>
      <c r="AP35" s="46"/>
      <c r="AQ35" s="46"/>
      <c r="AR35" s="42"/>
      <c r="BE35" s="37"/>
    </row>
    <row r="36" spans="1:57" s="2" customFormat="1" ht="6.95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2"/>
      <c r="BE36" s="37"/>
    </row>
    <row r="37" spans="1:57" s="2" customFormat="1" ht="6.95" customHeight="1">
      <c r="A37" s="37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42"/>
      <c r="BE37" s="37"/>
    </row>
    <row r="41" spans="1:57" s="2" customFormat="1" ht="6.95" customHeight="1">
      <c r="A41" s="37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42"/>
      <c r="BE41" s="37"/>
    </row>
    <row r="42" spans="1:57" s="2" customFormat="1" ht="24.95" customHeight="1">
      <c r="A42" s="37"/>
      <c r="B42" s="38"/>
      <c r="C42" s="26" t="s">
        <v>48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2"/>
      <c r="BE42" s="37"/>
    </row>
    <row r="43" spans="1:57" s="2" customFormat="1" ht="6.95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2"/>
      <c r="BE43" s="37"/>
    </row>
    <row r="44" spans="1:57" s="4" customFormat="1" ht="12" customHeight="1">
      <c r="B44" s="54"/>
      <c r="C44" s="32" t="s">
        <v>13</v>
      </c>
      <c r="D44" s="55"/>
      <c r="E44" s="55"/>
      <c r="F44" s="55"/>
      <c r="G44" s="55"/>
      <c r="H44" s="55"/>
      <c r="I44" s="55"/>
      <c r="J44" s="55"/>
      <c r="K44" s="55"/>
      <c r="L44" s="55" t="str">
        <f>K5</f>
        <v>112024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6"/>
    </row>
    <row r="45" spans="1:57" s="5" customFormat="1" ht="36.950000000000003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352" t="str">
        <f>K6</f>
        <v>Rekonstrukce budov pro instalaci FVE</v>
      </c>
      <c r="M45" s="353"/>
      <c r="N45" s="353"/>
      <c r="O45" s="353"/>
      <c r="P45" s="353"/>
      <c r="Q45" s="353"/>
      <c r="R45" s="353"/>
      <c r="S45" s="353"/>
      <c r="T45" s="353"/>
      <c r="U45" s="353"/>
      <c r="V45" s="353"/>
      <c r="W45" s="353"/>
      <c r="X45" s="353"/>
      <c r="Y45" s="353"/>
      <c r="Z45" s="353"/>
      <c r="AA45" s="353"/>
      <c r="AB45" s="353"/>
      <c r="AC45" s="353"/>
      <c r="AD45" s="353"/>
      <c r="AE45" s="353"/>
      <c r="AF45" s="353"/>
      <c r="AG45" s="353"/>
      <c r="AH45" s="353"/>
      <c r="AI45" s="353"/>
      <c r="AJ45" s="353"/>
      <c r="AK45" s="353"/>
      <c r="AL45" s="353"/>
      <c r="AM45" s="353"/>
      <c r="AN45" s="353"/>
      <c r="AO45" s="353"/>
      <c r="AP45" s="59"/>
      <c r="AQ45" s="59"/>
      <c r="AR45" s="60"/>
    </row>
    <row r="46" spans="1:57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2"/>
      <c r="BE46" s="37"/>
    </row>
    <row r="47" spans="1:57" s="2" customFormat="1" ht="12" customHeight="1">
      <c r="A47" s="37"/>
      <c r="B47" s="38"/>
      <c r="C47" s="32" t="s">
        <v>21</v>
      </c>
      <c r="D47" s="39"/>
      <c r="E47" s="39"/>
      <c r="F47" s="39"/>
      <c r="G47" s="39"/>
      <c r="H47" s="39"/>
      <c r="I47" s="39"/>
      <c r="J47" s="39"/>
      <c r="K47" s="39"/>
      <c r="L47" s="61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23</v>
      </c>
      <c r="AJ47" s="39"/>
      <c r="AK47" s="39"/>
      <c r="AL47" s="39"/>
      <c r="AM47" s="354" t="str">
        <f>IF(AN8= "","",AN8)</f>
        <v>22. 5. 2024</v>
      </c>
      <c r="AN47" s="354"/>
      <c r="AO47" s="39"/>
      <c r="AP47" s="39"/>
      <c r="AQ47" s="39"/>
      <c r="AR47" s="42"/>
      <c r="BE47" s="37"/>
    </row>
    <row r="48" spans="1:57" s="2" customFormat="1" ht="6.95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2"/>
      <c r="BE48" s="37"/>
    </row>
    <row r="49" spans="1:91" s="2" customFormat="1" ht="15.2" customHeight="1">
      <c r="A49" s="37"/>
      <c r="B49" s="38"/>
      <c r="C49" s="32" t="s">
        <v>25</v>
      </c>
      <c r="D49" s="39"/>
      <c r="E49" s="39"/>
      <c r="F49" s="39"/>
      <c r="G49" s="39"/>
      <c r="H49" s="39"/>
      <c r="I49" s="39"/>
      <c r="J49" s="39"/>
      <c r="K49" s="39"/>
      <c r="L49" s="55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30</v>
      </c>
      <c r="AJ49" s="39"/>
      <c r="AK49" s="39"/>
      <c r="AL49" s="39"/>
      <c r="AM49" s="355" t="str">
        <f>IF(E17="","",E17)</f>
        <v xml:space="preserve"> </v>
      </c>
      <c r="AN49" s="356"/>
      <c r="AO49" s="356"/>
      <c r="AP49" s="356"/>
      <c r="AQ49" s="39"/>
      <c r="AR49" s="42"/>
      <c r="AS49" s="357" t="s">
        <v>49</v>
      </c>
      <c r="AT49" s="358"/>
      <c r="AU49" s="63"/>
      <c r="AV49" s="63"/>
      <c r="AW49" s="63"/>
      <c r="AX49" s="63"/>
      <c r="AY49" s="63"/>
      <c r="AZ49" s="63"/>
      <c r="BA49" s="63"/>
      <c r="BB49" s="63"/>
      <c r="BC49" s="63"/>
      <c r="BD49" s="64"/>
      <c r="BE49" s="37"/>
    </row>
    <row r="50" spans="1:91" s="2" customFormat="1" ht="15.2" customHeight="1">
      <c r="A50" s="37"/>
      <c r="B50" s="38"/>
      <c r="C50" s="32" t="s">
        <v>28</v>
      </c>
      <c r="D50" s="39"/>
      <c r="E50" s="39"/>
      <c r="F50" s="39"/>
      <c r="G50" s="39"/>
      <c r="H50" s="39"/>
      <c r="I50" s="39"/>
      <c r="J50" s="39"/>
      <c r="K50" s="39"/>
      <c r="L50" s="55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32</v>
      </c>
      <c r="AJ50" s="39"/>
      <c r="AK50" s="39"/>
      <c r="AL50" s="39"/>
      <c r="AM50" s="355" t="str">
        <f>IF(E20="","",E20)</f>
        <v xml:space="preserve"> </v>
      </c>
      <c r="AN50" s="356"/>
      <c r="AO50" s="356"/>
      <c r="AP50" s="356"/>
      <c r="AQ50" s="39"/>
      <c r="AR50" s="42"/>
      <c r="AS50" s="359"/>
      <c r="AT50" s="360"/>
      <c r="AU50" s="65"/>
      <c r="AV50" s="65"/>
      <c r="AW50" s="65"/>
      <c r="AX50" s="65"/>
      <c r="AY50" s="65"/>
      <c r="AZ50" s="65"/>
      <c r="BA50" s="65"/>
      <c r="BB50" s="65"/>
      <c r="BC50" s="65"/>
      <c r="BD50" s="66"/>
      <c r="BE50" s="37"/>
    </row>
    <row r="51" spans="1:91" s="2" customFormat="1" ht="10.9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2"/>
      <c r="AS51" s="361"/>
      <c r="AT51" s="362"/>
      <c r="AU51" s="67"/>
      <c r="AV51" s="67"/>
      <c r="AW51" s="67"/>
      <c r="AX51" s="67"/>
      <c r="AY51" s="67"/>
      <c r="AZ51" s="67"/>
      <c r="BA51" s="67"/>
      <c r="BB51" s="67"/>
      <c r="BC51" s="67"/>
      <c r="BD51" s="68"/>
      <c r="BE51" s="37"/>
    </row>
    <row r="52" spans="1:91" s="2" customFormat="1" ht="29.25" customHeight="1">
      <c r="A52" s="37"/>
      <c r="B52" s="38"/>
      <c r="C52" s="363" t="s">
        <v>50</v>
      </c>
      <c r="D52" s="364"/>
      <c r="E52" s="364"/>
      <c r="F52" s="364"/>
      <c r="G52" s="364"/>
      <c r="H52" s="69"/>
      <c r="I52" s="366" t="s">
        <v>51</v>
      </c>
      <c r="J52" s="364"/>
      <c r="K52" s="364"/>
      <c r="L52" s="364"/>
      <c r="M52" s="364"/>
      <c r="N52" s="364"/>
      <c r="O52" s="364"/>
      <c r="P52" s="364"/>
      <c r="Q52" s="364"/>
      <c r="R52" s="364"/>
      <c r="S52" s="364"/>
      <c r="T52" s="364"/>
      <c r="U52" s="364"/>
      <c r="V52" s="364"/>
      <c r="W52" s="364"/>
      <c r="X52" s="364"/>
      <c r="Y52" s="364"/>
      <c r="Z52" s="364"/>
      <c r="AA52" s="364"/>
      <c r="AB52" s="364"/>
      <c r="AC52" s="364"/>
      <c r="AD52" s="364"/>
      <c r="AE52" s="364"/>
      <c r="AF52" s="364"/>
      <c r="AG52" s="365" t="s">
        <v>52</v>
      </c>
      <c r="AH52" s="364"/>
      <c r="AI52" s="364"/>
      <c r="AJ52" s="364"/>
      <c r="AK52" s="364"/>
      <c r="AL52" s="364"/>
      <c r="AM52" s="364"/>
      <c r="AN52" s="366" t="s">
        <v>53</v>
      </c>
      <c r="AO52" s="364"/>
      <c r="AP52" s="364"/>
      <c r="AQ52" s="70" t="s">
        <v>54</v>
      </c>
      <c r="AR52" s="42"/>
      <c r="AS52" s="71" t="s">
        <v>55</v>
      </c>
      <c r="AT52" s="72" t="s">
        <v>56</v>
      </c>
      <c r="AU52" s="72" t="s">
        <v>57</v>
      </c>
      <c r="AV52" s="72" t="s">
        <v>58</v>
      </c>
      <c r="AW52" s="72" t="s">
        <v>59</v>
      </c>
      <c r="AX52" s="72" t="s">
        <v>60</v>
      </c>
      <c r="AY52" s="72" t="s">
        <v>61</v>
      </c>
      <c r="AZ52" s="72" t="s">
        <v>62</v>
      </c>
      <c r="BA52" s="72" t="s">
        <v>63</v>
      </c>
      <c r="BB52" s="72" t="s">
        <v>64</v>
      </c>
      <c r="BC52" s="72" t="s">
        <v>65</v>
      </c>
      <c r="BD52" s="73" t="s">
        <v>66</v>
      </c>
      <c r="BE52" s="37"/>
    </row>
    <row r="53" spans="1:91" s="2" customFormat="1" ht="10.9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2"/>
      <c r="AS53" s="74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6"/>
      <c r="BE53" s="37"/>
    </row>
    <row r="54" spans="1:91" s="6" customFormat="1" ht="32.450000000000003" customHeight="1">
      <c r="B54" s="77"/>
      <c r="C54" s="78" t="s">
        <v>67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374">
        <f>ROUND(AG55+AG56+AG60,2)</f>
        <v>0</v>
      </c>
      <c r="AH54" s="374"/>
      <c r="AI54" s="374"/>
      <c r="AJ54" s="374"/>
      <c r="AK54" s="374"/>
      <c r="AL54" s="374"/>
      <c r="AM54" s="374"/>
      <c r="AN54" s="375">
        <f t="shared" ref="AN54:AN60" si="0">SUM(AG54,AT54)</f>
        <v>0</v>
      </c>
      <c r="AO54" s="375"/>
      <c r="AP54" s="375"/>
      <c r="AQ54" s="81" t="s">
        <v>19</v>
      </c>
      <c r="AR54" s="82"/>
      <c r="AS54" s="83">
        <f>ROUND(AS55+AS56+AS60,2)</f>
        <v>0</v>
      </c>
      <c r="AT54" s="84">
        <f t="shared" ref="AT54:AT60" si="1">ROUND(SUM(AV54:AW54),2)</f>
        <v>0</v>
      </c>
      <c r="AU54" s="85">
        <f>ROUND(AU55+AU56+AU60,5)</f>
        <v>0</v>
      </c>
      <c r="AV54" s="84">
        <f>ROUND(AZ54*L29,2)</f>
        <v>0</v>
      </c>
      <c r="AW54" s="84">
        <f>ROUND(BA54*L30,2)</f>
        <v>0</v>
      </c>
      <c r="AX54" s="84">
        <f>ROUND(BB54*L29,2)</f>
        <v>0</v>
      </c>
      <c r="AY54" s="84">
        <f>ROUND(BC54*L30,2)</f>
        <v>0</v>
      </c>
      <c r="AZ54" s="84">
        <f>ROUND(AZ55+AZ56+AZ60,2)</f>
        <v>0</v>
      </c>
      <c r="BA54" s="84">
        <f>ROUND(BA55+BA56+BA60,2)</f>
        <v>0</v>
      </c>
      <c r="BB54" s="84">
        <f>ROUND(BB55+BB56+BB60,2)</f>
        <v>0</v>
      </c>
      <c r="BC54" s="84">
        <f>ROUND(BC55+BC56+BC60,2)</f>
        <v>0</v>
      </c>
      <c r="BD54" s="86">
        <f>ROUND(BD55+BD56+BD60,2)</f>
        <v>0</v>
      </c>
      <c r="BS54" s="87" t="s">
        <v>68</v>
      </c>
      <c r="BT54" s="87" t="s">
        <v>69</v>
      </c>
      <c r="BU54" s="88" t="s">
        <v>70</v>
      </c>
      <c r="BV54" s="87" t="s">
        <v>71</v>
      </c>
      <c r="BW54" s="87" t="s">
        <v>5</v>
      </c>
      <c r="BX54" s="87" t="s">
        <v>72</v>
      </c>
      <c r="CL54" s="87" t="s">
        <v>19</v>
      </c>
    </row>
    <row r="55" spans="1:91" s="7" customFormat="1" ht="16.5" customHeight="1">
      <c r="A55" s="89" t="s">
        <v>73</v>
      </c>
      <c r="B55" s="90"/>
      <c r="C55" s="91"/>
      <c r="D55" s="369" t="s">
        <v>74</v>
      </c>
      <c r="E55" s="369"/>
      <c r="F55" s="369"/>
      <c r="G55" s="369"/>
      <c r="H55" s="369"/>
      <c r="I55" s="92"/>
      <c r="J55" s="369" t="s">
        <v>75</v>
      </c>
      <c r="K55" s="369"/>
      <c r="L55" s="369"/>
      <c r="M55" s="369"/>
      <c r="N55" s="369"/>
      <c r="O55" s="369"/>
      <c r="P55" s="369"/>
      <c r="Q55" s="369"/>
      <c r="R55" s="369"/>
      <c r="S55" s="369"/>
      <c r="T55" s="369"/>
      <c r="U55" s="369"/>
      <c r="V55" s="369"/>
      <c r="W55" s="369"/>
      <c r="X55" s="369"/>
      <c r="Y55" s="369"/>
      <c r="Z55" s="369"/>
      <c r="AA55" s="369"/>
      <c r="AB55" s="369"/>
      <c r="AC55" s="369"/>
      <c r="AD55" s="369"/>
      <c r="AE55" s="369"/>
      <c r="AF55" s="369"/>
      <c r="AG55" s="367">
        <f>'D.1.1 - Architektonicko s...'!J30</f>
        <v>0</v>
      </c>
      <c r="AH55" s="368"/>
      <c r="AI55" s="368"/>
      <c r="AJ55" s="368"/>
      <c r="AK55" s="368"/>
      <c r="AL55" s="368"/>
      <c r="AM55" s="368"/>
      <c r="AN55" s="367">
        <f t="shared" si="0"/>
        <v>0</v>
      </c>
      <c r="AO55" s="368"/>
      <c r="AP55" s="368"/>
      <c r="AQ55" s="93" t="s">
        <v>76</v>
      </c>
      <c r="AR55" s="94"/>
      <c r="AS55" s="95">
        <v>0</v>
      </c>
      <c r="AT55" s="96">
        <f t="shared" si="1"/>
        <v>0</v>
      </c>
      <c r="AU55" s="97">
        <f>'D.1.1 - Architektonicko s...'!P107</f>
        <v>0</v>
      </c>
      <c r="AV55" s="96">
        <f>'D.1.1 - Architektonicko s...'!J33</f>
        <v>0</v>
      </c>
      <c r="AW55" s="96">
        <f>'D.1.1 - Architektonicko s...'!J34</f>
        <v>0</v>
      </c>
      <c r="AX55" s="96">
        <f>'D.1.1 - Architektonicko s...'!J35</f>
        <v>0</v>
      </c>
      <c r="AY55" s="96">
        <f>'D.1.1 - Architektonicko s...'!J36</f>
        <v>0</v>
      </c>
      <c r="AZ55" s="96">
        <f>'D.1.1 - Architektonicko s...'!F33</f>
        <v>0</v>
      </c>
      <c r="BA55" s="96">
        <f>'D.1.1 - Architektonicko s...'!F34</f>
        <v>0</v>
      </c>
      <c r="BB55" s="96">
        <f>'D.1.1 - Architektonicko s...'!F35</f>
        <v>0</v>
      </c>
      <c r="BC55" s="96">
        <f>'D.1.1 - Architektonicko s...'!F36</f>
        <v>0</v>
      </c>
      <c r="BD55" s="98">
        <f>'D.1.1 - Architektonicko s...'!F37</f>
        <v>0</v>
      </c>
      <c r="BT55" s="99" t="s">
        <v>77</v>
      </c>
      <c r="BV55" s="99" t="s">
        <v>71</v>
      </c>
      <c r="BW55" s="99" t="s">
        <v>78</v>
      </c>
      <c r="BX55" s="99" t="s">
        <v>5</v>
      </c>
      <c r="CL55" s="99" t="s">
        <v>19</v>
      </c>
      <c r="CM55" s="99" t="s">
        <v>79</v>
      </c>
    </row>
    <row r="56" spans="1:91" s="7" customFormat="1" ht="16.5" customHeight="1">
      <c r="B56" s="90"/>
      <c r="C56" s="91"/>
      <c r="D56" s="369" t="s">
        <v>80</v>
      </c>
      <c r="E56" s="369"/>
      <c r="F56" s="369"/>
      <c r="G56" s="369"/>
      <c r="H56" s="369"/>
      <c r="I56" s="92"/>
      <c r="J56" s="369" t="s">
        <v>81</v>
      </c>
      <c r="K56" s="369"/>
      <c r="L56" s="369"/>
      <c r="M56" s="369"/>
      <c r="N56" s="369"/>
      <c r="O56" s="369"/>
      <c r="P56" s="369"/>
      <c r="Q56" s="369"/>
      <c r="R56" s="369"/>
      <c r="S56" s="369"/>
      <c r="T56" s="369"/>
      <c r="U56" s="369"/>
      <c r="V56" s="369"/>
      <c r="W56" s="369"/>
      <c r="X56" s="369"/>
      <c r="Y56" s="369"/>
      <c r="Z56" s="369"/>
      <c r="AA56" s="369"/>
      <c r="AB56" s="369"/>
      <c r="AC56" s="369"/>
      <c r="AD56" s="369"/>
      <c r="AE56" s="369"/>
      <c r="AF56" s="369"/>
      <c r="AG56" s="370">
        <f>ROUND(SUM(AG57:AG59),2)</f>
        <v>0</v>
      </c>
      <c r="AH56" s="368"/>
      <c r="AI56" s="368"/>
      <c r="AJ56" s="368"/>
      <c r="AK56" s="368"/>
      <c r="AL56" s="368"/>
      <c r="AM56" s="368"/>
      <c r="AN56" s="367">
        <f t="shared" si="0"/>
        <v>0</v>
      </c>
      <c r="AO56" s="368"/>
      <c r="AP56" s="368"/>
      <c r="AQ56" s="93" t="s">
        <v>76</v>
      </c>
      <c r="AR56" s="94"/>
      <c r="AS56" s="95">
        <f>ROUND(SUM(AS57:AS59),2)</f>
        <v>0</v>
      </c>
      <c r="AT56" s="96">
        <f t="shared" si="1"/>
        <v>0</v>
      </c>
      <c r="AU56" s="97">
        <f>ROUND(SUM(AU57:AU59),5)</f>
        <v>0</v>
      </c>
      <c r="AV56" s="96">
        <f>ROUND(AZ56*L29,2)</f>
        <v>0</v>
      </c>
      <c r="AW56" s="96">
        <f>ROUND(BA56*L30,2)</f>
        <v>0</v>
      </c>
      <c r="AX56" s="96">
        <f>ROUND(BB56*L29,2)</f>
        <v>0</v>
      </c>
      <c r="AY56" s="96">
        <f>ROUND(BC56*L30,2)</f>
        <v>0</v>
      </c>
      <c r="AZ56" s="96">
        <f>ROUND(SUM(AZ57:AZ59),2)</f>
        <v>0</v>
      </c>
      <c r="BA56" s="96">
        <f>ROUND(SUM(BA57:BA59),2)</f>
        <v>0</v>
      </c>
      <c r="BB56" s="96">
        <f>ROUND(SUM(BB57:BB59),2)</f>
        <v>0</v>
      </c>
      <c r="BC56" s="96">
        <f>ROUND(SUM(BC57:BC59),2)</f>
        <v>0</v>
      </c>
      <c r="BD56" s="98">
        <f>ROUND(SUM(BD57:BD59),2)</f>
        <v>0</v>
      </c>
      <c r="BS56" s="99" t="s">
        <v>68</v>
      </c>
      <c r="BT56" s="99" t="s">
        <v>77</v>
      </c>
      <c r="BU56" s="99" t="s">
        <v>70</v>
      </c>
      <c r="BV56" s="99" t="s">
        <v>71</v>
      </c>
      <c r="BW56" s="99" t="s">
        <v>82</v>
      </c>
      <c r="BX56" s="99" t="s">
        <v>5</v>
      </c>
      <c r="CL56" s="99" t="s">
        <v>19</v>
      </c>
      <c r="CM56" s="99" t="s">
        <v>79</v>
      </c>
    </row>
    <row r="57" spans="1:91" s="4" customFormat="1" ht="16.5" customHeight="1">
      <c r="A57" s="89" t="s">
        <v>73</v>
      </c>
      <c r="B57" s="54"/>
      <c r="C57" s="100"/>
      <c r="D57" s="100"/>
      <c r="E57" s="371" t="s">
        <v>83</v>
      </c>
      <c r="F57" s="371"/>
      <c r="G57" s="371"/>
      <c r="H57" s="371"/>
      <c r="I57" s="371"/>
      <c r="J57" s="100"/>
      <c r="K57" s="371" t="s">
        <v>84</v>
      </c>
      <c r="L57" s="371"/>
      <c r="M57" s="371"/>
      <c r="N57" s="371"/>
      <c r="O57" s="371"/>
      <c r="P57" s="371"/>
      <c r="Q57" s="371"/>
      <c r="R57" s="371"/>
      <c r="S57" s="371"/>
      <c r="T57" s="371"/>
      <c r="U57" s="371"/>
      <c r="V57" s="371"/>
      <c r="W57" s="371"/>
      <c r="X57" s="371"/>
      <c r="Y57" s="371"/>
      <c r="Z57" s="371"/>
      <c r="AA57" s="371"/>
      <c r="AB57" s="371"/>
      <c r="AC57" s="371"/>
      <c r="AD57" s="371"/>
      <c r="AE57" s="371"/>
      <c r="AF57" s="371"/>
      <c r="AG57" s="372">
        <f>'D.1.4.E - R-FV-AC+HDO kab...'!J32</f>
        <v>0</v>
      </c>
      <c r="AH57" s="373"/>
      <c r="AI57" s="373"/>
      <c r="AJ57" s="373"/>
      <c r="AK57" s="373"/>
      <c r="AL57" s="373"/>
      <c r="AM57" s="373"/>
      <c r="AN57" s="372">
        <f t="shared" si="0"/>
        <v>0</v>
      </c>
      <c r="AO57" s="373"/>
      <c r="AP57" s="373"/>
      <c r="AQ57" s="101" t="s">
        <v>85</v>
      </c>
      <c r="AR57" s="56"/>
      <c r="AS57" s="102">
        <v>0</v>
      </c>
      <c r="AT57" s="103">
        <f t="shared" si="1"/>
        <v>0</v>
      </c>
      <c r="AU57" s="104">
        <f>'D.1.4.E - R-FV-AC+HDO kab...'!P94</f>
        <v>0</v>
      </c>
      <c r="AV57" s="103">
        <f>'D.1.4.E - R-FV-AC+HDO kab...'!J35</f>
        <v>0</v>
      </c>
      <c r="AW57" s="103">
        <f>'D.1.4.E - R-FV-AC+HDO kab...'!J36</f>
        <v>0</v>
      </c>
      <c r="AX57" s="103">
        <f>'D.1.4.E - R-FV-AC+HDO kab...'!J37</f>
        <v>0</v>
      </c>
      <c r="AY57" s="103">
        <f>'D.1.4.E - R-FV-AC+HDO kab...'!J38</f>
        <v>0</v>
      </c>
      <c r="AZ57" s="103">
        <f>'D.1.4.E - R-FV-AC+HDO kab...'!F35</f>
        <v>0</v>
      </c>
      <c r="BA57" s="103">
        <f>'D.1.4.E - R-FV-AC+HDO kab...'!F36</f>
        <v>0</v>
      </c>
      <c r="BB57" s="103">
        <f>'D.1.4.E - R-FV-AC+HDO kab...'!F37</f>
        <v>0</v>
      </c>
      <c r="BC57" s="103">
        <f>'D.1.4.E - R-FV-AC+HDO kab...'!F38</f>
        <v>0</v>
      </c>
      <c r="BD57" s="105">
        <f>'D.1.4.E - R-FV-AC+HDO kab...'!F39</f>
        <v>0</v>
      </c>
      <c r="BT57" s="106" t="s">
        <v>79</v>
      </c>
      <c r="BV57" s="106" t="s">
        <v>71</v>
      </c>
      <c r="BW57" s="106" t="s">
        <v>86</v>
      </c>
      <c r="BX57" s="106" t="s">
        <v>82</v>
      </c>
      <c r="CL57" s="106" t="s">
        <v>19</v>
      </c>
    </row>
    <row r="58" spans="1:91" s="4" customFormat="1" ht="16.5" customHeight="1">
      <c r="A58" s="89" t="s">
        <v>73</v>
      </c>
      <c r="B58" s="54"/>
      <c r="C58" s="100"/>
      <c r="D58" s="100"/>
      <c r="E58" s="371" t="s">
        <v>87</v>
      </c>
      <c r="F58" s="371"/>
      <c r="G58" s="371"/>
      <c r="H58" s="371"/>
      <c r="I58" s="371"/>
      <c r="J58" s="100"/>
      <c r="K58" s="371" t="s">
        <v>88</v>
      </c>
      <c r="L58" s="371"/>
      <c r="M58" s="371"/>
      <c r="N58" s="371"/>
      <c r="O58" s="371"/>
      <c r="P58" s="371"/>
      <c r="Q58" s="371"/>
      <c r="R58" s="371"/>
      <c r="S58" s="371"/>
      <c r="T58" s="371"/>
      <c r="U58" s="371"/>
      <c r="V58" s="371"/>
      <c r="W58" s="371"/>
      <c r="X58" s="371"/>
      <c r="Y58" s="371"/>
      <c r="Z58" s="371"/>
      <c r="AA58" s="371"/>
      <c r="AB58" s="371"/>
      <c r="AC58" s="371"/>
      <c r="AD58" s="371"/>
      <c r="AE58" s="371"/>
      <c r="AF58" s="371"/>
      <c r="AG58" s="372">
        <f>'D.1.4.LA - LPS - objekt A'!J32</f>
        <v>0</v>
      </c>
      <c r="AH58" s="373"/>
      <c r="AI58" s="373"/>
      <c r="AJ58" s="373"/>
      <c r="AK58" s="373"/>
      <c r="AL58" s="373"/>
      <c r="AM58" s="373"/>
      <c r="AN58" s="372">
        <f t="shared" si="0"/>
        <v>0</v>
      </c>
      <c r="AO58" s="373"/>
      <c r="AP58" s="373"/>
      <c r="AQ58" s="101" t="s">
        <v>85</v>
      </c>
      <c r="AR58" s="56"/>
      <c r="AS58" s="102">
        <v>0</v>
      </c>
      <c r="AT58" s="103">
        <f t="shared" si="1"/>
        <v>0</v>
      </c>
      <c r="AU58" s="104">
        <f>'D.1.4.LA - LPS - objekt A'!P94</f>
        <v>0</v>
      </c>
      <c r="AV58" s="103">
        <f>'D.1.4.LA - LPS - objekt A'!J35</f>
        <v>0</v>
      </c>
      <c r="AW58" s="103">
        <f>'D.1.4.LA - LPS - objekt A'!J36</f>
        <v>0</v>
      </c>
      <c r="AX58" s="103">
        <f>'D.1.4.LA - LPS - objekt A'!J37</f>
        <v>0</v>
      </c>
      <c r="AY58" s="103">
        <f>'D.1.4.LA - LPS - objekt A'!J38</f>
        <v>0</v>
      </c>
      <c r="AZ58" s="103">
        <f>'D.1.4.LA - LPS - objekt A'!F35</f>
        <v>0</v>
      </c>
      <c r="BA58" s="103">
        <f>'D.1.4.LA - LPS - objekt A'!F36</f>
        <v>0</v>
      </c>
      <c r="BB58" s="103">
        <f>'D.1.4.LA - LPS - objekt A'!F37</f>
        <v>0</v>
      </c>
      <c r="BC58" s="103">
        <f>'D.1.4.LA - LPS - objekt A'!F38</f>
        <v>0</v>
      </c>
      <c r="BD58" s="105">
        <f>'D.1.4.LA - LPS - objekt A'!F39</f>
        <v>0</v>
      </c>
      <c r="BT58" s="106" t="s">
        <v>79</v>
      </c>
      <c r="BV58" s="106" t="s">
        <v>71</v>
      </c>
      <c r="BW58" s="106" t="s">
        <v>89</v>
      </c>
      <c r="BX58" s="106" t="s">
        <v>82</v>
      </c>
      <c r="CL58" s="106" t="s">
        <v>19</v>
      </c>
    </row>
    <row r="59" spans="1:91" s="4" customFormat="1" ht="16.5" customHeight="1">
      <c r="A59" s="89" t="s">
        <v>73</v>
      </c>
      <c r="B59" s="54"/>
      <c r="C59" s="100"/>
      <c r="D59" s="100"/>
      <c r="E59" s="371" t="s">
        <v>90</v>
      </c>
      <c r="F59" s="371"/>
      <c r="G59" s="371"/>
      <c r="H59" s="371"/>
      <c r="I59" s="371"/>
      <c r="J59" s="100"/>
      <c r="K59" s="371" t="s">
        <v>91</v>
      </c>
      <c r="L59" s="371"/>
      <c r="M59" s="371"/>
      <c r="N59" s="371"/>
      <c r="O59" s="371"/>
      <c r="P59" s="371"/>
      <c r="Q59" s="371"/>
      <c r="R59" s="371"/>
      <c r="S59" s="371"/>
      <c r="T59" s="371"/>
      <c r="U59" s="371"/>
      <c r="V59" s="371"/>
      <c r="W59" s="371"/>
      <c r="X59" s="371"/>
      <c r="Y59" s="371"/>
      <c r="Z59" s="371"/>
      <c r="AA59" s="371"/>
      <c r="AB59" s="371"/>
      <c r="AC59" s="371"/>
      <c r="AD59" s="371"/>
      <c r="AE59" s="371"/>
      <c r="AF59" s="371"/>
      <c r="AG59" s="372">
        <f>'D.1.4.LC - LPS - objekt C'!J32</f>
        <v>0</v>
      </c>
      <c r="AH59" s="373"/>
      <c r="AI59" s="373"/>
      <c r="AJ59" s="373"/>
      <c r="AK59" s="373"/>
      <c r="AL59" s="373"/>
      <c r="AM59" s="373"/>
      <c r="AN59" s="372">
        <f t="shared" si="0"/>
        <v>0</v>
      </c>
      <c r="AO59" s="373"/>
      <c r="AP59" s="373"/>
      <c r="AQ59" s="101" t="s">
        <v>85</v>
      </c>
      <c r="AR59" s="56"/>
      <c r="AS59" s="102">
        <v>0</v>
      </c>
      <c r="AT59" s="103">
        <f t="shared" si="1"/>
        <v>0</v>
      </c>
      <c r="AU59" s="104">
        <f>'D.1.4.LC - LPS - objekt C'!P94</f>
        <v>0</v>
      </c>
      <c r="AV59" s="103">
        <f>'D.1.4.LC - LPS - objekt C'!J35</f>
        <v>0</v>
      </c>
      <c r="AW59" s="103">
        <f>'D.1.4.LC - LPS - objekt C'!J36</f>
        <v>0</v>
      </c>
      <c r="AX59" s="103">
        <f>'D.1.4.LC - LPS - objekt C'!J37</f>
        <v>0</v>
      </c>
      <c r="AY59" s="103">
        <f>'D.1.4.LC - LPS - objekt C'!J38</f>
        <v>0</v>
      </c>
      <c r="AZ59" s="103">
        <f>'D.1.4.LC - LPS - objekt C'!F35</f>
        <v>0</v>
      </c>
      <c r="BA59" s="103">
        <f>'D.1.4.LC - LPS - objekt C'!F36</f>
        <v>0</v>
      </c>
      <c r="BB59" s="103">
        <f>'D.1.4.LC - LPS - objekt C'!F37</f>
        <v>0</v>
      </c>
      <c r="BC59" s="103">
        <f>'D.1.4.LC - LPS - objekt C'!F38</f>
        <v>0</v>
      </c>
      <c r="BD59" s="105">
        <f>'D.1.4.LC - LPS - objekt C'!F39</f>
        <v>0</v>
      </c>
      <c r="BT59" s="106" t="s">
        <v>79</v>
      </c>
      <c r="BV59" s="106" t="s">
        <v>71</v>
      </c>
      <c r="BW59" s="106" t="s">
        <v>92</v>
      </c>
      <c r="BX59" s="106" t="s">
        <v>82</v>
      </c>
      <c r="CL59" s="106" t="s">
        <v>19</v>
      </c>
    </row>
    <row r="60" spans="1:91" s="7" customFormat="1" ht="16.5" customHeight="1">
      <c r="A60" s="89" t="s">
        <v>73</v>
      </c>
      <c r="B60" s="90"/>
      <c r="C60" s="91"/>
      <c r="D60" s="369" t="s">
        <v>93</v>
      </c>
      <c r="E60" s="369"/>
      <c r="F60" s="369"/>
      <c r="G60" s="369"/>
      <c r="H60" s="369"/>
      <c r="I60" s="92"/>
      <c r="J60" s="369" t="s">
        <v>94</v>
      </c>
      <c r="K60" s="369"/>
      <c r="L60" s="369"/>
      <c r="M60" s="369"/>
      <c r="N60" s="369"/>
      <c r="O60" s="369"/>
      <c r="P60" s="369"/>
      <c r="Q60" s="369"/>
      <c r="R60" s="369"/>
      <c r="S60" s="369"/>
      <c r="T60" s="369"/>
      <c r="U60" s="369"/>
      <c r="V60" s="369"/>
      <c r="W60" s="369"/>
      <c r="X60" s="369"/>
      <c r="Y60" s="369"/>
      <c r="Z60" s="369"/>
      <c r="AA60" s="369"/>
      <c r="AB60" s="369"/>
      <c r="AC60" s="369"/>
      <c r="AD60" s="369"/>
      <c r="AE60" s="369"/>
      <c r="AF60" s="369"/>
      <c r="AG60" s="367">
        <f>'VON - Vedlejší a ostatní ...'!J30</f>
        <v>0</v>
      </c>
      <c r="AH60" s="368"/>
      <c r="AI60" s="368"/>
      <c r="AJ60" s="368"/>
      <c r="AK60" s="368"/>
      <c r="AL60" s="368"/>
      <c r="AM60" s="368"/>
      <c r="AN60" s="367">
        <f t="shared" si="0"/>
        <v>0</v>
      </c>
      <c r="AO60" s="368"/>
      <c r="AP60" s="368"/>
      <c r="AQ60" s="93" t="s">
        <v>93</v>
      </c>
      <c r="AR60" s="94"/>
      <c r="AS60" s="107">
        <v>0</v>
      </c>
      <c r="AT60" s="108">
        <f t="shared" si="1"/>
        <v>0</v>
      </c>
      <c r="AU60" s="109">
        <f>'VON - Vedlejší a ostatní ...'!P83</f>
        <v>0</v>
      </c>
      <c r="AV60" s="108">
        <f>'VON - Vedlejší a ostatní ...'!J33</f>
        <v>0</v>
      </c>
      <c r="AW60" s="108">
        <f>'VON - Vedlejší a ostatní ...'!J34</f>
        <v>0</v>
      </c>
      <c r="AX60" s="108">
        <f>'VON - Vedlejší a ostatní ...'!J35</f>
        <v>0</v>
      </c>
      <c r="AY60" s="108">
        <f>'VON - Vedlejší a ostatní ...'!J36</f>
        <v>0</v>
      </c>
      <c r="AZ60" s="108">
        <f>'VON - Vedlejší a ostatní ...'!F33</f>
        <v>0</v>
      </c>
      <c r="BA60" s="108">
        <f>'VON - Vedlejší a ostatní ...'!F34</f>
        <v>0</v>
      </c>
      <c r="BB60" s="108">
        <f>'VON - Vedlejší a ostatní ...'!F35</f>
        <v>0</v>
      </c>
      <c r="BC60" s="108">
        <f>'VON - Vedlejší a ostatní ...'!F36</f>
        <v>0</v>
      </c>
      <c r="BD60" s="110">
        <f>'VON - Vedlejší a ostatní ...'!F37</f>
        <v>0</v>
      </c>
      <c r="BT60" s="99" t="s">
        <v>77</v>
      </c>
      <c r="BV60" s="99" t="s">
        <v>71</v>
      </c>
      <c r="BW60" s="99" t="s">
        <v>95</v>
      </c>
      <c r="BX60" s="99" t="s">
        <v>5</v>
      </c>
      <c r="CL60" s="99" t="s">
        <v>19</v>
      </c>
      <c r="CM60" s="99" t="s">
        <v>79</v>
      </c>
    </row>
    <row r="61" spans="1:91" s="2" customFormat="1" ht="30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42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</row>
    <row r="62" spans="1:91" s="2" customFormat="1" ht="6.95" customHeight="1">
      <c r="A62" s="37"/>
      <c r="B62" s="50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42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</row>
  </sheetData>
  <sheetProtection algorithmName="SHA-512" hashValue="Tr/DWzLG1hkz5Dyvy1rg9L+tGypeT6BdyUidTVpaB6e9DF9+jLpe7o0VJ555JnwSZEmfy5s2FF0UyFY/snaeHQ==" saltValue="5WGv5FClQ2/dnY94J+oaEZnNaW4dkBQ24qPiRSzgos1imeT8OyWTEwLSroffY8AVKgaGLfnE6GCzVS1R8iO8/Q==" spinCount="100000" sheet="1" objects="1" scenarios="1" formatColumns="0" formatRows="0"/>
  <mergeCells count="62"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AN60:AP60"/>
    <mergeCell ref="AG60:AM60"/>
    <mergeCell ref="D60:H60"/>
    <mergeCell ref="J60:AF60"/>
    <mergeCell ref="AG54:AM54"/>
    <mergeCell ref="AN54:AP54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L45:AO45"/>
    <mergeCell ref="AM47:AN47"/>
    <mergeCell ref="AM49:AP49"/>
    <mergeCell ref="AS49:AT51"/>
    <mergeCell ref="AM50:AP50"/>
  </mergeCells>
  <hyperlinks>
    <hyperlink ref="A55" location="'D.1.1 - Architektonicko s...'!C2" display="/"/>
    <hyperlink ref="A57" location="'D.1.4.E - R-FV-AC+HDO kab...'!C2" display="/"/>
    <hyperlink ref="A58" location="'D.1.4.LA - LPS - objekt A'!C2" display="/"/>
    <hyperlink ref="A59" location="'D.1.4.LC - LPS - objekt C'!C2" display="/"/>
    <hyperlink ref="A60" location="'VON - Vedlejší a ostatní ...'!C2" display="/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2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5"/>
      <c r="M2" s="395"/>
      <c r="N2" s="395"/>
      <c r="O2" s="395"/>
      <c r="P2" s="395"/>
      <c r="Q2" s="395"/>
      <c r="R2" s="395"/>
      <c r="S2" s="395"/>
      <c r="T2" s="395"/>
      <c r="U2" s="395"/>
      <c r="V2" s="395"/>
      <c r="AT2" s="20" t="s">
        <v>78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3"/>
      <c r="AT3" s="20" t="s">
        <v>79</v>
      </c>
    </row>
    <row r="4" spans="1:46" s="1" customFormat="1" ht="24.95" customHeight="1">
      <c r="B4" s="23"/>
      <c r="D4" s="113" t="s">
        <v>96</v>
      </c>
      <c r="L4" s="23"/>
      <c r="M4" s="114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15" t="s">
        <v>16</v>
      </c>
      <c r="L6" s="23"/>
    </row>
    <row r="7" spans="1:46" s="1" customFormat="1" ht="16.5" customHeight="1">
      <c r="B7" s="23"/>
      <c r="E7" s="396" t="str">
        <f>'Rekapitulace stavby'!K6</f>
        <v>Rekonstrukce budov pro instalaci FVE</v>
      </c>
      <c r="F7" s="397"/>
      <c r="G7" s="397"/>
      <c r="H7" s="397"/>
      <c r="L7" s="23"/>
    </row>
    <row r="8" spans="1:46" s="2" customFormat="1" ht="12" customHeight="1">
      <c r="A8" s="37"/>
      <c r="B8" s="42"/>
      <c r="C8" s="37"/>
      <c r="D8" s="115" t="s">
        <v>97</v>
      </c>
      <c r="E8" s="37"/>
      <c r="F8" s="37"/>
      <c r="G8" s="37"/>
      <c r="H8" s="37"/>
      <c r="I8" s="37"/>
      <c r="J8" s="37"/>
      <c r="K8" s="37"/>
      <c r="L8" s="116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98" t="s">
        <v>98</v>
      </c>
      <c r="F9" s="399"/>
      <c r="G9" s="399"/>
      <c r="H9" s="399"/>
      <c r="I9" s="37"/>
      <c r="J9" s="37"/>
      <c r="K9" s="37"/>
      <c r="L9" s="11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1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15" t="s">
        <v>18</v>
      </c>
      <c r="E11" s="37"/>
      <c r="F11" s="106" t="s">
        <v>19</v>
      </c>
      <c r="G11" s="37"/>
      <c r="H11" s="37"/>
      <c r="I11" s="115" t="s">
        <v>20</v>
      </c>
      <c r="J11" s="106" t="s">
        <v>19</v>
      </c>
      <c r="K11" s="37"/>
      <c r="L11" s="11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15" t="s">
        <v>21</v>
      </c>
      <c r="E12" s="37"/>
      <c r="F12" s="106" t="s">
        <v>22</v>
      </c>
      <c r="G12" s="37"/>
      <c r="H12" s="37"/>
      <c r="I12" s="115" t="s">
        <v>23</v>
      </c>
      <c r="J12" s="117" t="str">
        <f>'Rekapitulace stavby'!AN8</f>
        <v>22. 5. 2024</v>
      </c>
      <c r="K12" s="37"/>
      <c r="L12" s="11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1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15" t="s">
        <v>25</v>
      </c>
      <c r="E14" s="37"/>
      <c r="F14" s="37"/>
      <c r="G14" s="37"/>
      <c r="H14" s="37"/>
      <c r="I14" s="115" t="s">
        <v>26</v>
      </c>
      <c r="J14" s="106" t="str">
        <f>IF('Rekapitulace stavby'!AN10="","",'Rekapitulace stavby'!AN10)</f>
        <v/>
      </c>
      <c r="K14" s="37"/>
      <c r="L14" s="11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06" t="str">
        <f>IF('Rekapitulace stavby'!E11="","",'Rekapitulace stavby'!E11)</f>
        <v xml:space="preserve"> </v>
      </c>
      <c r="F15" s="37"/>
      <c r="G15" s="37"/>
      <c r="H15" s="37"/>
      <c r="I15" s="115" t="s">
        <v>27</v>
      </c>
      <c r="J15" s="106" t="str">
        <f>IF('Rekapitulace stavby'!AN11="","",'Rekapitulace stavby'!AN11)</f>
        <v/>
      </c>
      <c r="K15" s="37"/>
      <c r="L15" s="11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1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15" t="s">
        <v>28</v>
      </c>
      <c r="E17" s="37"/>
      <c r="F17" s="37"/>
      <c r="G17" s="37"/>
      <c r="H17" s="37"/>
      <c r="I17" s="115" t="s">
        <v>26</v>
      </c>
      <c r="J17" s="33" t="str">
        <f>'Rekapitulace stavby'!AN13</f>
        <v>Vyplň údaj</v>
      </c>
      <c r="K17" s="37"/>
      <c r="L17" s="11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400" t="str">
        <f>'Rekapitulace stavby'!E14</f>
        <v>Vyplň údaj</v>
      </c>
      <c r="F18" s="401"/>
      <c r="G18" s="401"/>
      <c r="H18" s="401"/>
      <c r="I18" s="115" t="s">
        <v>27</v>
      </c>
      <c r="J18" s="33" t="str">
        <f>'Rekapitulace stavby'!AN14</f>
        <v>Vyplň údaj</v>
      </c>
      <c r="K18" s="37"/>
      <c r="L18" s="11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1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15" t="s">
        <v>30</v>
      </c>
      <c r="E20" s="37"/>
      <c r="F20" s="37"/>
      <c r="G20" s="37"/>
      <c r="H20" s="37"/>
      <c r="I20" s="115" t="s">
        <v>26</v>
      </c>
      <c r="J20" s="106" t="str">
        <f>IF('Rekapitulace stavby'!AN16="","",'Rekapitulace stavby'!AN16)</f>
        <v/>
      </c>
      <c r="K20" s="37"/>
      <c r="L20" s="11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06" t="str">
        <f>IF('Rekapitulace stavby'!E17="","",'Rekapitulace stavby'!E17)</f>
        <v xml:space="preserve"> </v>
      </c>
      <c r="F21" s="37"/>
      <c r="G21" s="37"/>
      <c r="H21" s="37"/>
      <c r="I21" s="115" t="s">
        <v>27</v>
      </c>
      <c r="J21" s="106" t="str">
        <f>IF('Rekapitulace stavby'!AN17="","",'Rekapitulace stavby'!AN17)</f>
        <v/>
      </c>
      <c r="K21" s="37"/>
      <c r="L21" s="11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1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15" t="s">
        <v>32</v>
      </c>
      <c r="E23" s="37"/>
      <c r="F23" s="37"/>
      <c r="G23" s="37"/>
      <c r="H23" s="37"/>
      <c r="I23" s="115" t="s">
        <v>26</v>
      </c>
      <c r="J23" s="106" t="str">
        <f>IF('Rekapitulace stavby'!AN19="","",'Rekapitulace stavby'!AN19)</f>
        <v/>
      </c>
      <c r="K23" s="37"/>
      <c r="L23" s="11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06" t="str">
        <f>IF('Rekapitulace stavby'!E20="","",'Rekapitulace stavby'!E20)</f>
        <v xml:space="preserve"> </v>
      </c>
      <c r="F24" s="37"/>
      <c r="G24" s="37"/>
      <c r="H24" s="37"/>
      <c r="I24" s="115" t="s">
        <v>27</v>
      </c>
      <c r="J24" s="106" t="str">
        <f>IF('Rekapitulace stavby'!AN20="","",'Rekapitulace stavby'!AN20)</f>
        <v/>
      </c>
      <c r="K24" s="37"/>
      <c r="L24" s="11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1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15" t="s">
        <v>33</v>
      </c>
      <c r="E26" s="37"/>
      <c r="F26" s="37"/>
      <c r="G26" s="37"/>
      <c r="H26" s="37"/>
      <c r="I26" s="37"/>
      <c r="J26" s="37"/>
      <c r="K26" s="37"/>
      <c r="L26" s="11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8"/>
      <c r="B27" s="119"/>
      <c r="C27" s="118"/>
      <c r="D27" s="118"/>
      <c r="E27" s="402" t="s">
        <v>19</v>
      </c>
      <c r="F27" s="402"/>
      <c r="G27" s="402"/>
      <c r="H27" s="40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1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21"/>
      <c r="E29" s="121"/>
      <c r="F29" s="121"/>
      <c r="G29" s="121"/>
      <c r="H29" s="121"/>
      <c r="I29" s="121"/>
      <c r="J29" s="121"/>
      <c r="K29" s="121"/>
      <c r="L29" s="116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22" t="s">
        <v>35</v>
      </c>
      <c r="E30" s="37"/>
      <c r="F30" s="37"/>
      <c r="G30" s="37"/>
      <c r="H30" s="37"/>
      <c r="I30" s="37"/>
      <c r="J30" s="123">
        <f>ROUND(J107, 2)</f>
        <v>0</v>
      </c>
      <c r="K30" s="37"/>
      <c r="L30" s="11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21"/>
      <c r="E31" s="121"/>
      <c r="F31" s="121"/>
      <c r="G31" s="121"/>
      <c r="H31" s="121"/>
      <c r="I31" s="121"/>
      <c r="J31" s="121"/>
      <c r="K31" s="121"/>
      <c r="L31" s="11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24" t="s">
        <v>37</v>
      </c>
      <c r="G32" s="37"/>
      <c r="H32" s="37"/>
      <c r="I32" s="124" t="s">
        <v>36</v>
      </c>
      <c r="J32" s="124" t="s">
        <v>38</v>
      </c>
      <c r="K32" s="37"/>
      <c r="L32" s="11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25" t="s">
        <v>39</v>
      </c>
      <c r="E33" s="115" t="s">
        <v>40</v>
      </c>
      <c r="F33" s="126">
        <f>ROUND((SUM(BE107:BE520)),  2)</f>
        <v>0</v>
      </c>
      <c r="G33" s="37"/>
      <c r="H33" s="37"/>
      <c r="I33" s="127">
        <v>0.21</v>
      </c>
      <c r="J33" s="126">
        <f>ROUND(((SUM(BE107:BE520))*I33),  2)</f>
        <v>0</v>
      </c>
      <c r="K33" s="37"/>
      <c r="L33" s="11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15" t="s">
        <v>41</v>
      </c>
      <c r="F34" s="126">
        <f>ROUND((SUM(BF107:BF520)),  2)</f>
        <v>0</v>
      </c>
      <c r="G34" s="37"/>
      <c r="H34" s="37"/>
      <c r="I34" s="127">
        <v>0.12</v>
      </c>
      <c r="J34" s="126">
        <f>ROUND(((SUM(BF107:BF520))*I34),  2)</f>
        <v>0</v>
      </c>
      <c r="K34" s="37"/>
      <c r="L34" s="11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15" t="s">
        <v>42</v>
      </c>
      <c r="F35" s="126">
        <f>ROUND((SUM(BG107:BG520)),  2)</f>
        <v>0</v>
      </c>
      <c r="G35" s="37"/>
      <c r="H35" s="37"/>
      <c r="I35" s="127">
        <v>0.21</v>
      </c>
      <c r="J35" s="126">
        <f>0</f>
        <v>0</v>
      </c>
      <c r="K35" s="37"/>
      <c r="L35" s="11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15" t="s">
        <v>43</v>
      </c>
      <c r="F36" s="126">
        <f>ROUND((SUM(BH107:BH520)),  2)</f>
        <v>0</v>
      </c>
      <c r="G36" s="37"/>
      <c r="H36" s="37"/>
      <c r="I36" s="127">
        <v>0.12</v>
      </c>
      <c r="J36" s="126">
        <f>0</f>
        <v>0</v>
      </c>
      <c r="K36" s="37"/>
      <c r="L36" s="11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15" t="s">
        <v>44</v>
      </c>
      <c r="F37" s="126">
        <f>ROUND((SUM(BI107:BI520)),  2)</f>
        <v>0</v>
      </c>
      <c r="G37" s="37"/>
      <c r="H37" s="37"/>
      <c r="I37" s="127">
        <v>0</v>
      </c>
      <c r="J37" s="126">
        <f>0</f>
        <v>0</v>
      </c>
      <c r="K37" s="37"/>
      <c r="L37" s="11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1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8"/>
      <c r="D39" s="129" t="s">
        <v>45</v>
      </c>
      <c r="E39" s="130"/>
      <c r="F39" s="130"/>
      <c r="G39" s="131" t="s">
        <v>46</v>
      </c>
      <c r="H39" s="132" t="s">
        <v>47</v>
      </c>
      <c r="I39" s="130"/>
      <c r="J39" s="133">
        <f>SUM(J30:J37)</f>
        <v>0</v>
      </c>
      <c r="K39" s="134"/>
      <c r="L39" s="11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35"/>
      <c r="C40" s="136"/>
      <c r="D40" s="136"/>
      <c r="E40" s="136"/>
      <c r="F40" s="136"/>
      <c r="G40" s="136"/>
      <c r="H40" s="136"/>
      <c r="I40" s="136"/>
      <c r="J40" s="136"/>
      <c r="K40" s="136"/>
      <c r="L40" s="11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7"/>
      <c r="C44" s="138"/>
      <c r="D44" s="138"/>
      <c r="E44" s="138"/>
      <c r="F44" s="138"/>
      <c r="G44" s="138"/>
      <c r="H44" s="138"/>
      <c r="I44" s="138"/>
      <c r="J44" s="138"/>
      <c r="K44" s="138"/>
      <c r="L44" s="116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99</v>
      </c>
      <c r="D45" s="39"/>
      <c r="E45" s="39"/>
      <c r="F45" s="39"/>
      <c r="G45" s="39"/>
      <c r="H45" s="39"/>
      <c r="I45" s="39"/>
      <c r="J45" s="39"/>
      <c r="K45" s="39"/>
      <c r="L45" s="116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1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1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403" t="str">
        <f>E7</f>
        <v>Rekonstrukce budov pro instalaci FVE</v>
      </c>
      <c r="F48" s="404"/>
      <c r="G48" s="404"/>
      <c r="H48" s="404"/>
      <c r="I48" s="39"/>
      <c r="J48" s="39"/>
      <c r="K48" s="39"/>
      <c r="L48" s="11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97</v>
      </c>
      <c r="D49" s="39"/>
      <c r="E49" s="39"/>
      <c r="F49" s="39"/>
      <c r="G49" s="39"/>
      <c r="H49" s="39"/>
      <c r="I49" s="39"/>
      <c r="J49" s="39"/>
      <c r="K49" s="39"/>
      <c r="L49" s="11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52" t="str">
        <f>E9</f>
        <v>D.1.1 - Architektonicko stavební řešení</v>
      </c>
      <c r="F50" s="405"/>
      <c r="G50" s="405"/>
      <c r="H50" s="405"/>
      <c r="I50" s="39"/>
      <c r="J50" s="39"/>
      <c r="K50" s="39"/>
      <c r="L50" s="11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16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 xml:space="preserve"> </v>
      </c>
      <c r="G52" s="39"/>
      <c r="H52" s="39"/>
      <c r="I52" s="32" t="s">
        <v>23</v>
      </c>
      <c r="J52" s="62" t="str">
        <f>IF(J12="","",J12)</f>
        <v>22. 5. 2024</v>
      </c>
      <c r="K52" s="39"/>
      <c r="L52" s="11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1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2" customHeight="1">
      <c r="A54" s="37"/>
      <c r="B54" s="38"/>
      <c r="C54" s="32" t="s">
        <v>25</v>
      </c>
      <c r="D54" s="39"/>
      <c r="E54" s="39"/>
      <c r="F54" s="30" t="str">
        <f>E15</f>
        <v xml:space="preserve"> </v>
      </c>
      <c r="G54" s="39"/>
      <c r="H54" s="39"/>
      <c r="I54" s="32" t="s">
        <v>30</v>
      </c>
      <c r="J54" s="35" t="str">
        <f>E21</f>
        <v xml:space="preserve"> </v>
      </c>
      <c r="K54" s="39"/>
      <c r="L54" s="11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28</v>
      </c>
      <c r="D55" s="39"/>
      <c r="E55" s="39"/>
      <c r="F55" s="30" t="str">
        <f>IF(E18="","",E18)</f>
        <v>Vyplň údaj</v>
      </c>
      <c r="G55" s="39"/>
      <c r="H55" s="39"/>
      <c r="I55" s="32" t="s">
        <v>32</v>
      </c>
      <c r="J55" s="35" t="str">
        <f>E24</f>
        <v xml:space="preserve"> </v>
      </c>
      <c r="K55" s="39"/>
      <c r="L55" s="11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1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9" t="s">
        <v>100</v>
      </c>
      <c r="D57" s="140"/>
      <c r="E57" s="140"/>
      <c r="F57" s="140"/>
      <c r="G57" s="140"/>
      <c r="H57" s="140"/>
      <c r="I57" s="140"/>
      <c r="J57" s="141" t="s">
        <v>101</v>
      </c>
      <c r="K57" s="140"/>
      <c r="L57" s="11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1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42" t="s">
        <v>67</v>
      </c>
      <c r="D59" s="39"/>
      <c r="E59" s="39"/>
      <c r="F59" s="39"/>
      <c r="G59" s="39"/>
      <c r="H59" s="39"/>
      <c r="I59" s="39"/>
      <c r="J59" s="80">
        <f>J107</f>
        <v>0</v>
      </c>
      <c r="K59" s="39"/>
      <c r="L59" s="11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102</v>
      </c>
    </row>
    <row r="60" spans="1:47" s="9" customFormat="1" ht="24.95" customHeight="1">
      <c r="B60" s="143"/>
      <c r="C60" s="144"/>
      <c r="D60" s="145" t="s">
        <v>103</v>
      </c>
      <c r="E60" s="146"/>
      <c r="F60" s="146"/>
      <c r="G60" s="146"/>
      <c r="H60" s="146"/>
      <c r="I60" s="146"/>
      <c r="J60" s="147">
        <f>J108</f>
        <v>0</v>
      </c>
      <c r="K60" s="144"/>
      <c r="L60" s="148"/>
    </row>
    <row r="61" spans="1:47" s="10" customFormat="1" ht="19.899999999999999" customHeight="1">
      <c r="B61" s="149"/>
      <c r="C61" s="100"/>
      <c r="D61" s="150" t="s">
        <v>104</v>
      </c>
      <c r="E61" s="151"/>
      <c r="F61" s="151"/>
      <c r="G61" s="151"/>
      <c r="H61" s="151"/>
      <c r="I61" s="151"/>
      <c r="J61" s="152">
        <f>J109</f>
        <v>0</v>
      </c>
      <c r="K61" s="100"/>
      <c r="L61" s="153"/>
    </row>
    <row r="62" spans="1:47" s="10" customFormat="1" ht="14.85" customHeight="1">
      <c r="B62" s="149"/>
      <c r="C62" s="100"/>
      <c r="D62" s="150" t="s">
        <v>105</v>
      </c>
      <c r="E62" s="151"/>
      <c r="F62" s="151"/>
      <c r="G62" s="151"/>
      <c r="H62" s="151"/>
      <c r="I62" s="151"/>
      <c r="J62" s="152">
        <f>J110</f>
        <v>0</v>
      </c>
      <c r="K62" s="100"/>
      <c r="L62" s="153"/>
    </row>
    <row r="63" spans="1:47" s="10" customFormat="1" ht="14.85" customHeight="1">
      <c r="B63" s="149"/>
      <c r="C63" s="100"/>
      <c r="D63" s="150" t="s">
        <v>106</v>
      </c>
      <c r="E63" s="151"/>
      <c r="F63" s="151"/>
      <c r="G63" s="151"/>
      <c r="H63" s="151"/>
      <c r="I63" s="151"/>
      <c r="J63" s="152">
        <f>J132</f>
        <v>0</v>
      </c>
      <c r="K63" s="100"/>
      <c r="L63" s="153"/>
    </row>
    <row r="64" spans="1:47" s="10" customFormat="1" ht="19.899999999999999" customHeight="1">
      <c r="B64" s="149"/>
      <c r="C64" s="100"/>
      <c r="D64" s="150" t="s">
        <v>107</v>
      </c>
      <c r="E64" s="151"/>
      <c r="F64" s="151"/>
      <c r="G64" s="151"/>
      <c r="H64" s="151"/>
      <c r="I64" s="151"/>
      <c r="J64" s="152">
        <f>J137</f>
        <v>0</v>
      </c>
      <c r="K64" s="100"/>
      <c r="L64" s="153"/>
    </row>
    <row r="65" spans="2:12" s="10" customFormat="1" ht="14.85" customHeight="1">
      <c r="B65" s="149"/>
      <c r="C65" s="100"/>
      <c r="D65" s="150" t="s">
        <v>108</v>
      </c>
      <c r="E65" s="151"/>
      <c r="F65" s="151"/>
      <c r="G65" s="151"/>
      <c r="H65" s="151"/>
      <c r="I65" s="151"/>
      <c r="J65" s="152">
        <f>J138</f>
        <v>0</v>
      </c>
      <c r="K65" s="100"/>
      <c r="L65" s="153"/>
    </row>
    <row r="66" spans="2:12" s="10" customFormat="1" ht="14.85" customHeight="1">
      <c r="B66" s="149"/>
      <c r="C66" s="100"/>
      <c r="D66" s="150" t="s">
        <v>109</v>
      </c>
      <c r="E66" s="151"/>
      <c r="F66" s="151"/>
      <c r="G66" s="151"/>
      <c r="H66" s="151"/>
      <c r="I66" s="151"/>
      <c r="J66" s="152">
        <f>J153</f>
        <v>0</v>
      </c>
      <c r="K66" s="100"/>
      <c r="L66" s="153"/>
    </row>
    <row r="67" spans="2:12" s="10" customFormat="1" ht="14.85" customHeight="1">
      <c r="B67" s="149"/>
      <c r="C67" s="100"/>
      <c r="D67" s="150" t="s">
        <v>110</v>
      </c>
      <c r="E67" s="151"/>
      <c r="F67" s="151"/>
      <c r="G67" s="151"/>
      <c r="H67" s="151"/>
      <c r="I67" s="151"/>
      <c r="J67" s="152">
        <f>J200</f>
        <v>0</v>
      </c>
      <c r="K67" s="100"/>
      <c r="L67" s="153"/>
    </row>
    <row r="68" spans="2:12" s="10" customFormat="1" ht="14.85" customHeight="1">
      <c r="B68" s="149"/>
      <c r="C68" s="100"/>
      <c r="D68" s="150" t="s">
        <v>111</v>
      </c>
      <c r="E68" s="151"/>
      <c r="F68" s="151"/>
      <c r="G68" s="151"/>
      <c r="H68" s="151"/>
      <c r="I68" s="151"/>
      <c r="J68" s="152">
        <f>J222</f>
        <v>0</v>
      </c>
      <c r="K68" s="100"/>
      <c r="L68" s="153"/>
    </row>
    <row r="69" spans="2:12" s="10" customFormat="1" ht="19.899999999999999" customHeight="1">
      <c r="B69" s="149"/>
      <c r="C69" s="100"/>
      <c r="D69" s="150" t="s">
        <v>112</v>
      </c>
      <c r="E69" s="151"/>
      <c r="F69" s="151"/>
      <c r="G69" s="151"/>
      <c r="H69" s="151"/>
      <c r="I69" s="151"/>
      <c r="J69" s="152">
        <f>J239</f>
        <v>0</v>
      </c>
      <c r="K69" s="100"/>
      <c r="L69" s="153"/>
    </row>
    <row r="70" spans="2:12" s="10" customFormat="1" ht="14.85" customHeight="1">
      <c r="B70" s="149"/>
      <c r="C70" s="100"/>
      <c r="D70" s="150" t="s">
        <v>113</v>
      </c>
      <c r="E70" s="151"/>
      <c r="F70" s="151"/>
      <c r="G70" s="151"/>
      <c r="H70" s="151"/>
      <c r="I70" s="151"/>
      <c r="J70" s="152">
        <f>J240</f>
        <v>0</v>
      </c>
      <c r="K70" s="100"/>
      <c r="L70" s="153"/>
    </row>
    <row r="71" spans="2:12" s="10" customFormat="1" ht="14.85" customHeight="1">
      <c r="B71" s="149"/>
      <c r="C71" s="100"/>
      <c r="D71" s="150" t="s">
        <v>114</v>
      </c>
      <c r="E71" s="151"/>
      <c r="F71" s="151"/>
      <c r="G71" s="151"/>
      <c r="H71" s="151"/>
      <c r="I71" s="151"/>
      <c r="J71" s="152">
        <f>J263</f>
        <v>0</v>
      </c>
      <c r="K71" s="100"/>
      <c r="L71" s="153"/>
    </row>
    <row r="72" spans="2:12" s="10" customFormat="1" ht="14.85" customHeight="1">
      <c r="B72" s="149"/>
      <c r="C72" s="100"/>
      <c r="D72" s="150" t="s">
        <v>115</v>
      </c>
      <c r="E72" s="151"/>
      <c r="F72" s="151"/>
      <c r="G72" s="151"/>
      <c r="H72" s="151"/>
      <c r="I72" s="151"/>
      <c r="J72" s="152">
        <f>J273</f>
        <v>0</v>
      </c>
      <c r="K72" s="100"/>
      <c r="L72" s="153"/>
    </row>
    <row r="73" spans="2:12" s="10" customFormat="1" ht="14.85" customHeight="1">
      <c r="B73" s="149"/>
      <c r="C73" s="100"/>
      <c r="D73" s="150" t="s">
        <v>116</v>
      </c>
      <c r="E73" s="151"/>
      <c r="F73" s="151"/>
      <c r="G73" s="151"/>
      <c r="H73" s="151"/>
      <c r="I73" s="151"/>
      <c r="J73" s="152">
        <f>J283</f>
        <v>0</v>
      </c>
      <c r="K73" s="100"/>
      <c r="L73" s="153"/>
    </row>
    <row r="74" spans="2:12" s="10" customFormat="1" ht="14.85" customHeight="1">
      <c r="B74" s="149"/>
      <c r="C74" s="100"/>
      <c r="D74" s="150" t="s">
        <v>117</v>
      </c>
      <c r="E74" s="151"/>
      <c r="F74" s="151"/>
      <c r="G74" s="151"/>
      <c r="H74" s="151"/>
      <c r="I74" s="151"/>
      <c r="J74" s="152">
        <f>J314</f>
        <v>0</v>
      </c>
      <c r="K74" s="100"/>
      <c r="L74" s="153"/>
    </row>
    <row r="75" spans="2:12" s="10" customFormat="1" ht="19.899999999999999" customHeight="1">
      <c r="B75" s="149"/>
      <c r="C75" s="100"/>
      <c r="D75" s="150" t="s">
        <v>118</v>
      </c>
      <c r="E75" s="151"/>
      <c r="F75" s="151"/>
      <c r="G75" s="151"/>
      <c r="H75" s="151"/>
      <c r="I75" s="151"/>
      <c r="J75" s="152">
        <f>J321</f>
        <v>0</v>
      </c>
      <c r="K75" s="100"/>
      <c r="L75" s="153"/>
    </row>
    <row r="76" spans="2:12" s="10" customFormat="1" ht="19.899999999999999" customHeight="1">
      <c r="B76" s="149"/>
      <c r="C76" s="100"/>
      <c r="D76" s="150" t="s">
        <v>119</v>
      </c>
      <c r="E76" s="151"/>
      <c r="F76" s="151"/>
      <c r="G76" s="151"/>
      <c r="H76" s="151"/>
      <c r="I76" s="151"/>
      <c r="J76" s="152">
        <f>J339</f>
        <v>0</v>
      </c>
      <c r="K76" s="100"/>
      <c r="L76" s="153"/>
    </row>
    <row r="77" spans="2:12" s="9" customFormat="1" ht="24.95" customHeight="1">
      <c r="B77" s="143"/>
      <c r="C77" s="144"/>
      <c r="D77" s="145" t="s">
        <v>120</v>
      </c>
      <c r="E77" s="146"/>
      <c r="F77" s="146"/>
      <c r="G77" s="146"/>
      <c r="H77" s="146"/>
      <c r="I77" s="146"/>
      <c r="J77" s="147">
        <f>J343</f>
        <v>0</v>
      </c>
      <c r="K77" s="144"/>
      <c r="L77" s="148"/>
    </row>
    <row r="78" spans="2:12" s="10" customFormat="1" ht="19.899999999999999" customHeight="1">
      <c r="B78" s="149"/>
      <c r="C78" s="100"/>
      <c r="D78" s="150" t="s">
        <v>121</v>
      </c>
      <c r="E78" s="151"/>
      <c r="F78" s="151"/>
      <c r="G78" s="151"/>
      <c r="H78" s="151"/>
      <c r="I78" s="151"/>
      <c r="J78" s="152">
        <f>J344</f>
        <v>0</v>
      </c>
      <c r="K78" s="100"/>
      <c r="L78" s="153"/>
    </row>
    <row r="79" spans="2:12" s="10" customFormat="1" ht="19.899999999999999" customHeight="1">
      <c r="B79" s="149"/>
      <c r="C79" s="100"/>
      <c r="D79" s="150" t="s">
        <v>122</v>
      </c>
      <c r="E79" s="151"/>
      <c r="F79" s="151"/>
      <c r="G79" s="151"/>
      <c r="H79" s="151"/>
      <c r="I79" s="151"/>
      <c r="J79" s="152">
        <f>J375</f>
        <v>0</v>
      </c>
      <c r="K79" s="100"/>
      <c r="L79" s="153"/>
    </row>
    <row r="80" spans="2:12" s="10" customFormat="1" ht="19.899999999999999" customHeight="1">
      <c r="B80" s="149"/>
      <c r="C80" s="100"/>
      <c r="D80" s="150" t="s">
        <v>123</v>
      </c>
      <c r="E80" s="151"/>
      <c r="F80" s="151"/>
      <c r="G80" s="151"/>
      <c r="H80" s="151"/>
      <c r="I80" s="151"/>
      <c r="J80" s="152">
        <f>J382</f>
        <v>0</v>
      </c>
      <c r="K80" s="100"/>
      <c r="L80" s="153"/>
    </row>
    <row r="81" spans="1:31" s="10" customFormat="1" ht="19.899999999999999" customHeight="1">
      <c r="B81" s="149"/>
      <c r="C81" s="100"/>
      <c r="D81" s="150" t="s">
        <v>124</v>
      </c>
      <c r="E81" s="151"/>
      <c r="F81" s="151"/>
      <c r="G81" s="151"/>
      <c r="H81" s="151"/>
      <c r="I81" s="151"/>
      <c r="J81" s="152">
        <f>J400</f>
        <v>0</v>
      </c>
      <c r="K81" s="100"/>
      <c r="L81" s="153"/>
    </row>
    <row r="82" spans="1:31" s="10" customFormat="1" ht="19.899999999999999" customHeight="1">
      <c r="B82" s="149"/>
      <c r="C82" s="100"/>
      <c r="D82" s="150" t="s">
        <v>125</v>
      </c>
      <c r="E82" s="151"/>
      <c r="F82" s="151"/>
      <c r="G82" s="151"/>
      <c r="H82" s="151"/>
      <c r="I82" s="151"/>
      <c r="J82" s="152">
        <f>J428</f>
        <v>0</v>
      </c>
      <c r="K82" s="100"/>
      <c r="L82" s="153"/>
    </row>
    <row r="83" spans="1:31" s="10" customFormat="1" ht="19.899999999999999" customHeight="1">
      <c r="B83" s="149"/>
      <c r="C83" s="100"/>
      <c r="D83" s="150" t="s">
        <v>126</v>
      </c>
      <c r="E83" s="151"/>
      <c r="F83" s="151"/>
      <c r="G83" s="151"/>
      <c r="H83" s="151"/>
      <c r="I83" s="151"/>
      <c r="J83" s="152">
        <f>J447</f>
        <v>0</v>
      </c>
      <c r="K83" s="100"/>
      <c r="L83" s="153"/>
    </row>
    <row r="84" spans="1:31" s="9" customFormat="1" ht="24.95" customHeight="1">
      <c r="B84" s="143"/>
      <c r="C84" s="144"/>
      <c r="D84" s="145" t="s">
        <v>127</v>
      </c>
      <c r="E84" s="146"/>
      <c r="F84" s="146"/>
      <c r="G84" s="146"/>
      <c r="H84" s="146"/>
      <c r="I84" s="146"/>
      <c r="J84" s="147">
        <f>J471</f>
        <v>0</v>
      </c>
      <c r="K84" s="144"/>
      <c r="L84" s="148"/>
    </row>
    <row r="85" spans="1:31" s="10" customFormat="1" ht="19.899999999999999" customHeight="1">
      <c r="B85" s="149"/>
      <c r="C85" s="100"/>
      <c r="D85" s="150" t="s">
        <v>128</v>
      </c>
      <c r="E85" s="151"/>
      <c r="F85" s="151"/>
      <c r="G85" s="151"/>
      <c r="H85" s="151"/>
      <c r="I85" s="151"/>
      <c r="J85" s="152">
        <f>J472</f>
        <v>0</v>
      </c>
      <c r="K85" s="100"/>
      <c r="L85" s="153"/>
    </row>
    <row r="86" spans="1:31" s="9" customFormat="1" ht="24.95" customHeight="1">
      <c r="B86" s="143"/>
      <c r="C86" s="144"/>
      <c r="D86" s="145" t="s">
        <v>129</v>
      </c>
      <c r="E86" s="146"/>
      <c r="F86" s="146"/>
      <c r="G86" s="146"/>
      <c r="H86" s="146"/>
      <c r="I86" s="146"/>
      <c r="J86" s="147">
        <f>J478</f>
        <v>0</v>
      </c>
      <c r="K86" s="144"/>
      <c r="L86" s="148"/>
    </row>
    <row r="87" spans="1:31" s="9" customFormat="1" ht="24.95" customHeight="1">
      <c r="B87" s="143"/>
      <c r="C87" s="144"/>
      <c r="D87" s="145" t="s">
        <v>130</v>
      </c>
      <c r="E87" s="146"/>
      <c r="F87" s="146"/>
      <c r="G87" s="146"/>
      <c r="H87" s="146"/>
      <c r="I87" s="146"/>
      <c r="J87" s="147">
        <f>J497</f>
        <v>0</v>
      </c>
      <c r="K87" s="144"/>
      <c r="L87" s="148"/>
    </row>
    <row r="88" spans="1:31" s="2" customFormat="1" ht="21.75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16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pans="1:31" s="2" customFormat="1" ht="6.95" customHeight="1">
      <c r="A89" s="37"/>
      <c r="B89" s="50"/>
      <c r="C89" s="51"/>
      <c r="D89" s="51"/>
      <c r="E89" s="51"/>
      <c r="F89" s="51"/>
      <c r="G89" s="51"/>
      <c r="H89" s="51"/>
      <c r="I89" s="51"/>
      <c r="J89" s="51"/>
      <c r="K89" s="51"/>
      <c r="L89" s="116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3" spans="1:31" s="2" customFormat="1" ht="6.95" customHeight="1">
      <c r="A93" s="37"/>
      <c r="B93" s="52"/>
      <c r="C93" s="53"/>
      <c r="D93" s="53"/>
      <c r="E93" s="53"/>
      <c r="F93" s="53"/>
      <c r="G93" s="53"/>
      <c r="H93" s="53"/>
      <c r="I93" s="53"/>
      <c r="J93" s="53"/>
      <c r="K93" s="53"/>
      <c r="L93" s="116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pans="1:31" s="2" customFormat="1" ht="24.95" customHeight="1">
      <c r="A94" s="37"/>
      <c r="B94" s="38"/>
      <c r="C94" s="26" t="s">
        <v>131</v>
      </c>
      <c r="D94" s="39"/>
      <c r="E94" s="39"/>
      <c r="F94" s="39"/>
      <c r="G94" s="39"/>
      <c r="H94" s="39"/>
      <c r="I94" s="39"/>
      <c r="J94" s="39"/>
      <c r="K94" s="39"/>
      <c r="L94" s="116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pans="1:31" s="2" customFormat="1" ht="6.95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116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pans="1:31" s="2" customFormat="1" ht="12" customHeight="1">
      <c r="A96" s="37"/>
      <c r="B96" s="38"/>
      <c r="C96" s="32" t="s">
        <v>16</v>
      </c>
      <c r="D96" s="39"/>
      <c r="E96" s="39"/>
      <c r="F96" s="39"/>
      <c r="G96" s="39"/>
      <c r="H96" s="39"/>
      <c r="I96" s="39"/>
      <c r="J96" s="39"/>
      <c r="K96" s="39"/>
      <c r="L96" s="116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pans="1:65" s="2" customFormat="1" ht="16.5" customHeight="1">
      <c r="A97" s="37"/>
      <c r="B97" s="38"/>
      <c r="C97" s="39"/>
      <c r="D97" s="39"/>
      <c r="E97" s="403" t="str">
        <f>E7</f>
        <v>Rekonstrukce budov pro instalaci FVE</v>
      </c>
      <c r="F97" s="404"/>
      <c r="G97" s="404"/>
      <c r="H97" s="404"/>
      <c r="I97" s="39"/>
      <c r="J97" s="39"/>
      <c r="K97" s="39"/>
      <c r="L97" s="116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pans="1:65" s="2" customFormat="1" ht="12" customHeight="1">
      <c r="A98" s="37"/>
      <c r="B98" s="38"/>
      <c r="C98" s="32" t="s">
        <v>97</v>
      </c>
      <c r="D98" s="39"/>
      <c r="E98" s="39"/>
      <c r="F98" s="39"/>
      <c r="G98" s="39"/>
      <c r="H98" s="39"/>
      <c r="I98" s="39"/>
      <c r="J98" s="39"/>
      <c r="K98" s="39"/>
      <c r="L98" s="116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pans="1:65" s="2" customFormat="1" ht="16.5" customHeight="1">
      <c r="A99" s="37"/>
      <c r="B99" s="38"/>
      <c r="C99" s="39"/>
      <c r="D99" s="39"/>
      <c r="E99" s="352" t="str">
        <f>E9</f>
        <v>D.1.1 - Architektonicko stavební řešení</v>
      </c>
      <c r="F99" s="405"/>
      <c r="G99" s="405"/>
      <c r="H99" s="405"/>
      <c r="I99" s="39"/>
      <c r="J99" s="39"/>
      <c r="K99" s="39"/>
      <c r="L99" s="116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pans="1:65" s="2" customFormat="1" ht="6.95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116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pans="1:65" s="2" customFormat="1" ht="12" customHeight="1">
      <c r="A101" s="37"/>
      <c r="B101" s="38"/>
      <c r="C101" s="32" t="s">
        <v>21</v>
      </c>
      <c r="D101" s="39"/>
      <c r="E101" s="39"/>
      <c r="F101" s="30" t="str">
        <f>F12</f>
        <v xml:space="preserve"> </v>
      </c>
      <c r="G101" s="39"/>
      <c r="H101" s="39"/>
      <c r="I101" s="32" t="s">
        <v>23</v>
      </c>
      <c r="J101" s="62" t="str">
        <f>IF(J12="","",J12)</f>
        <v>22. 5. 2024</v>
      </c>
      <c r="K101" s="39"/>
      <c r="L101" s="116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pans="1:65" s="2" customFormat="1" ht="6.95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116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pans="1:65" s="2" customFormat="1" ht="15.2" customHeight="1">
      <c r="A103" s="37"/>
      <c r="B103" s="38"/>
      <c r="C103" s="32" t="s">
        <v>25</v>
      </c>
      <c r="D103" s="39"/>
      <c r="E103" s="39"/>
      <c r="F103" s="30" t="str">
        <f>E15</f>
        <v xml:space="preserve"> </v>
      </c>
      <c r="G103" s="39"/>
      <c r="H103" s="39"/>
      <c r="I103" s="32" t="s">
        <v>30</v>
      </c>
      <c r="J103" s="35" t="str">
        <f>E21</f>
        <v xml:space="preserve"> </v>
      </c>
      <c r="K103" s="39"/>
      <c r="L103" s="116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pans="1:65" s="2" customFormat="1" ht="15.2" customHeight="1">
      <c r="A104" s="37"/>
      <c r="B104" s="38"/>
      <c r="C104" s="32" t="s">
        <v>28</v>
      </c>
      <c r="D104" s="39"/>
      <c r="E104" s="39"/>
      <c r="F104" s="30" t="str">
        <f>IF(E18="","",E18)</f>
        <v>Vyplň údaj</v>
      </c>
      <c r="G104" s="39"/>
      <c r="H104" s="39"/>
      <c r="I104" s="32" t="s">
        <v>32</v>
      </c>
      <c r="J104" s="35" t="str">
        <f>E24</f>
        <v xml:space="preserve"> </v>
      </c>
      <c r="K104" s="39"/>
      <c r="L104" s="116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pans="1:65" s="2" customFormat="1" ht="10.35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116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pans="1:65" s="11" customFormat="1" ht="29.25" customHeight="1">
      <c r="A106" s="154"/>
      <c r="B106" s="155"/>
      <c r="C106" s="156" t="s">
        <v>132</v>
      </c>
      <c r="D106" s="157" t="s">
        <v>54</v>
      </c>
      <c r="E106" s="157" t="s">
        <v>50</v>
      </c>
      <c r="F106" s="157" t="s">
        <v>51</v>
      </c>
      <c r="G106" s="157" t="s">
        <v>133</v>
      </c>
      <c r="H106" s="157" t="s">
        <v>134</v>
      </c>
      <c r="I106" s="157" t="s">
        <v>135</v>
      </c>
      <c r="J106" s="158" t="s">
        <v>101</v>
      </c>
      <c r="K106" s="159" t="s">
        <v>136</v>
      </c>
      <c r="L106" s="160"/>
      <c r="M106" s="71" t="s">
        <v>19</v>
      </c>
      <c r="N106" s="72" t="s">
        <v>39</v>
      </c>
      <c r="O106" s="72" t="s">
        <v>137</v>
      </c>
      <c r="P106" s="72" t="s">
        <v>138</v>
      </c>
      <c r="Q106" s="72" t="s">
        <v>139</v>
      </c>
      <c r="R106" s="72" t="s">
        <v>140</v>
      </c>
      <c r="S106" s="72" t="s">
        <v>141</v>
      </c>
      <c r="T106" s="73" t="s">
        <v>142</v>
      </c>
      <c r="U106" s="154"/>
      <c r="V106" s="154"/>
      <c r="W106" s="154"/>
      <c r="X106" s="154"/>
      <c r="Y106" s="154"/>
      <c r="Z106" s="154"/>
      <c r="AA106" s="154"/>
      <c r="AB106" s="154"/>
      <c r="AC106" s="154"/>
      <c r="AD106" s="154"/>
      <c r="AE106" s="154"/>
    </row>
    <row r="107" spans="1:65" s="2" customFormat="1" ht="22.9" customHeight="1">
      <c r="A107" s="37"/>
      <c r="B107" s="38"/>
      <c r="C107" s="78" t="s">
        <v>143</v>
      </c>
      <c r="D107" s="39"/>
      <c r="E107" s="39"/>
      <c r="F107" s="39"/>
      <c r="G107" s="39"/>
      <c r="H107" s="39"/>
      <c r="I107" s="39"/>
      <c r="J107" s="161">
        <f>BK107</f>
        <v>0</v>
      </c>
      <c r="K107" s="39"/>
      <c r="L107" s="42"/>
      <c r="M107" s="74"/>
      <c r="N107" s="162"/>
      <c r="O107" s="75"/>
      <c r="P107" s="163">
        <f>P108+P343+P471+P478+P497</f>
        <v>0</v>
      </c>
      <c r="Q107" s="75"/>
      <c r="R107" s="163">
        <f>R108+R343+R471+R478+R497</f>
        <v>8.24479966</v>
      </c>
      <c r="S107" s="75"/>
      <c r="T107" s="164">
        <f>T108+T343+T471+T478+T497</f>
        <v>27.530999999999995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20" t="s">
        <v>68</v>
      </c>
      <c r="AU107" s="20" t="s">
        <v>102</v>
      </c>
      <c r="BK107" s="165">
        <f>BK108+BK343+BK471+BK478+BK497</f>
        <v>0</v>
      </c>
    </row>
    <row r="108" spans="1:65" s="12" customFormat="1" ht="25.9" customHeight="1">
      <c r="B108" s="166"/>
      <c r="C108" s="167"/>
      <c r="D108" s="168" t="s">
        <v>68</v>
      </c>
      <c r="E108" s="169" t="s">
        <v>144</v>
      </c>
      <c r="F108" s="169" t="s">
        <v>145</v>
      </c>
      <c r="G108" s="167"/>
      <c r="H108" s="167"/>
      <c r="I108" s="170"/>
      <c r="J108" s="171">
        <f>BK108</f>
        <v>0</v>
      </c>
      <c r="K108" s="167"/>
      <c r="L108" s="172"/>
      <c r="M108" s="173"/>
      <c r="N108" s="174"/>
      <c r="O108" s="174"/>
      <c r="P108" s="175">
        <f>P109+P137+P239+P321+P339</f>
        <v>0</v>
      </c>
      <c r="Q108" s="174"/>
      <c r="R108" s="175">
        <f>R109+R137+R239+R321+R339</f>
        <v>7.9084615599999992</v>
      </c>
      <c r="S108" s="174"/>
      <c r="T108" s="176">
        <f>T109+T137+T239+T321+T339</f>
        <v>27.530999999999995</v>
      </c>
      <c r="AR108" s="177" t="s">
        <v>77</v>
      </c>
      <c r="AT108" s="178" t="s">
        <v>68</v>
      </c>
      <c r="AU108" s="178" t="s">
        <v>69</v>
      </c>
      <c r="AY108" s="177" t="s">
        <v>146</v>
      </c>
      <c r="BK108" s="179">
        <f>BK109+BK137+BK239+BK321+BK339</f>
        <v>0</v>
      </c>
    </row>
    <row r="109" spans="1:65" s="12" customFormat="1" ht="22.9" customHeight="1">
      <c r="B109" s="166"/>
      <c r="C109" s="167"/>
      <c r="D109" s="168" t="s">
        <v>68</v>
      </c>
      <c r="E109" s="180" t="s">
        <v>147</v>
      </c>
      <c r="F109" s="180" t="s">
        <v>148</v>
      </c>
      <c r="G109" s="167"/>
      <c r="H109" s="167"/>
      <c r="I109" s="170"/>
      <c r="J109" s="181">
        <f>BK109</f>
        <v>0</v>
      </c>
      <c r="K109" s="167"/>
      <c r="L109" s="172"/>
      <c r="M109" s="173"/>
      <c r="N109" s="174"/>
      <c r="O109" s="174"/>
      <c r="P109" s="175">
        <f>P110+P132</f>
        <v>0</v>
      </c>
      <c r="Q109" s="174"/>
      <c r="R109" s="175">
        <f>R110+R132</f>
        <v>2.7617523599999996</v>
      </c>
      <c r="S109" s="174"/>
      <c r="T109" s="176">
        <f>T110+T132</f>
        <v>0</v>
      </c>
      <c r="AR109" s="177" t="s">
        <v>77</v>
      </c>
      <c r="AT109" s="178" t="s">
        <v>68</v>
      </c>
      <c r="AU109" s="178" t="s">
        <v>77</v>
      </c>
      <c r="AY109" s="177" t="s">
        <v>146</v>
      </c>
      <c r="BK109" s="179">
        <f>BK110+BK132</f>
        <v>0</v>
      </c>
    </row>
    <row r="110" spans="1:65" s="12" customFormat="1" ht="20.85" customHeight="1">
      <c r="B110" s="166"/>
      <c r="C110" s="167"/>
      <c r="D110" s="168" t="s">
        <v>68</v>
      </c>
      <c r="E110" s="180" t="s">
        <v>149</v>
      </c>
      <c r="F110" s="180" t="s">
        <v>150</v>
      </c>
      <c r="G110" s="167"/>
      <c r="H110" s="167"/>
      <c r="I110" s="170"/>
      <c r="J110" s="181">
        <f>BK110</f>
        <v>0</v>
      </c>
      <c r="K110" s="167"/>
      <c r="L110" s="172"/>
      <c r="M110" s="173"/>
      <c r="N110" s="174"/>
      <c r="O110" s="174"/>
      <c r="P110" s="175">
        <f>SUM(P111:P131)</f>
        <v>0</v>
      </c>
      <c r="Q110" s="174"/>
      <c r="R110" s="175">
        <f>SUM(R111:R131)</f>
        <v>2.3358843599999997</v>
      </c>
      <c r="S110" s="174"/>
      <c r="T110" s="176">
        <f>SUM(T111:T131)</f>
        <v>0</v>
      </c>
      <c r="AR110" s="177" t="s">
        <v>77</v>
      </c>
      <c r="AT110" s="178" t="s">
        <v>68</v>
      </c>
      <c r="AU110" s="178" t="s">
        <v>79</v>
      </c>
      <c r="AY110" s="177" t="s">
        <v>146</v>
      </c>
      <c r="BK110" s="179">
        <f>SUM(BK111:BK131)</f>
        <v>0</v>
      </c>
    </row>
    <row r="111" spans="1:65" s="2" customFormat="1" ht="37.9" customHeight="1">
      <c r="A111" s="37"/>
      <c r="B111" s="38"/>
      <c r="C111" s="182" t="s">
        <v>77</v>
      </c>
      <c r="D111" s="182" t="s">
        <v>151</v>
      </c>
      <c r="E111" s="183" t="s">
        <v>152</v>
      </c>
      <c r="F111" s="184" t="s">
        <v>153</v>
      </c>
      <c r="G111" s="185" t="s">
        <v>154</v>
      </c>
      <c r="H111" s="186">
        <v>15</v>
      </c>
      <c r="I111" s="187"/>
      <c r="J111" s="188">
        <f>ROUND(I111*H111,2)</f>
        <v>0</v>
      </c>
      <c r="K111" s="189"/>
      <c r="L111" s="42"/>
      <c r="M111" s="190" t="s">
        <v>19</v>
      </c>
      <c r="N111" s="191" t="s">
        <v>40</v>
      </c>
      <c r="O111" s="67"/>
      <c r="P111" s="192">
        <f>O111*H111</f>
        <v>0</v>
      </c>
      <c r="Q111" s="192">
        <v>0.15273999999999999</v>
      </c>
      <c r="R111" s="192">
        <f>Q111*H111</f>
        <v>2.2910999999999997</v>
      </c>
      <c r="S111" s="192">
        <v>0</v>
      </c>
      <c r="T111" s="193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4" t="s">
        <v>155</v>
      </c>
      <c r="AT111" s="194" t="s">
        <v>151</v>
      </c>
      <c r="AU111" s="194" t="s">
        <v>147</v>
      </c>
      <c r="AY111" s="20" t="s">
        <v>146</v>
      </c>
      <c r="BE111" s="195">
        <f>IF(N111="základní",J111,0)</f>
        <v>0</v>
      </c>
      <c r="BF111" s="195">
        <f>IF(N111="snížená",J111,0)</f>
        <v>0</v>
      </c>
      <c r="BG111" s="195">
        <f>IF(N111="zákl. přenesená",J111,0)</f>
        <v>0</v>
      </c>
      <c r="BH111" s="195">
        <f>IF(N111="sníž. přenesená",J111,0)</f>
        <v>0</v>
      </c>
      <c r="BI111" s="195">
        <f>IF(N111="nulová",J111,0)</f>
        <v>0</v>
      </c>
      <c r="BJ111" s="20" t="s">
        <v>77</v>
      </c>
      <c r="BK111" s="195">
        <f>ROUND(I111*H111,2)</f>
        <v>0</v>
      </c>
      <c r="BL111" s="20" t="s">
        <v>155</v>
      </c>
      <c r="BM111" s="194" t="s">
        <v>156</v>
      </c>
    </row>
    <row r="112" spans="1:65" s="2" customFormat="1" ht="29.25">
      <c r="A112" s="37"/>
      <c r="B112" s="38"/>
      <c r="C112" s="39"/>
      <c r="D112" s="196" t="s">
        <v>157</v>
      </c>
      <c r="E112" s="39"/>
      <c r="F112" s="197" t="s">
        <v>158</v>
      </c>
      <c r="G112" s="39"/>
      <c r="H112" s="39"/>
      <c r="I112" s="198"/>
      <c r="J112" s="39"/>
      <c r="K112" s="39"/>
      <c r="L112" s="42"/>
      <c r="M112" s="199"/>
      <c r="N112" s="200"/>
      <c r="O112" s="67"/>
      <c r="P112" s="67"/>
      <c r="Q112" s="67"/>
      <c r="R112" s="67"/>
      <c r="S112" s="67"/>
      <c r="T112" s="68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20" t="s">
        <v>157</v>
      </c>
      <c r="AU112" s="20" t="s">
        <v>147</v>
      </c>
    </row>
    <row r="113" spans="1:65" s="2" customFormat="1" ht="11.25">
      <c r="A113" s="37"/>
      <c r="B113" s="38"/>
      <c r="C113" s="39"/>
      <c r="D113" s="201" t="s">
        <v>159</v>
      </c>
      <c r="E113" s="39"/>
      <c r="F113" s="202" t="s">
        <v>160</v>
      </c>
      <c r="G113" s="39"/>
      <c r="H113" s="39"/>
      <c r="I113" s="198"/>
      <c r="J113" s="39"/>
      <c r="K113" s="39"/>
      <c r="L113" s="42"/>
      <c r="M113" s="199"/>
      <c r="N113" s="200"/>
      <c r="O113" s="67"/>
      <c r="P113" s="67"/>
      <c r="Q113" s="67"/>
      <c r="R113" s="67"/>
      <c r="S113" s="67"/>
      <c r="T113" s="68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20" t="s">
        <v>159</v>
      </c>
      <c r="AU113" s="20" t="s">
        <v>147</v>
      </c>
    </row>
    <row r="114" spans="1:65" s="13" customFormat="1" ht="11.25">
      <c r="B114" s="203"/>
      <c r="C114" s="204"/>
      <c r="D114" s="196" t="s">
        <v>161</v>
      </c>
      <c r="E114" s="205" t="s">
        <v>19</v>
      </c>
      <c r="F114" s="206" t="s">
        <v>162</v>
      </c>
      <c r="G114" s="204"/>
      <c r="H114" s="207">
        <v>15</v>
      </c>
      <c r="I114" s="208"/>
      <c r="J114" s="204"/>
      <c r="K114" s="204"/>
      <c r="L114" s="209"/>
      <c r="M114" s="210"/>
      <c r="N114" s="211"/>
      <c r="O114" s="211"/>
      <c r="P114" s="211"/>
      <c r="Q114" s="211"/>
      <c r="R114" s="211"/>
      <c r="S114" s="211"/>
      <c r="T114" s="212"/>
      <c r="AT114" s="213" t="s">
        <v>161</v>
      </c>
      <c r="AU114" s="213" t="s">
        <v>147</v>
      </c>
      <c r="AV114" s="13" t="s">
        <v>79</v>
      </c>
      <c r="AW114" s="13" t="s">
        <v>31</v>
      </c>
      <c r="AX114" s="13" t="s">
        <v>69</v>
      </c>
      <c r="AY114" s="213" t="s">
        <v>146</v>
      </c>
    </row>
    <row r="115" spans="1:65" s="14" customFormat="1" ht="11.25">
      <c r="B115" s="214"/>
      <c r="C115" s="215"/>
      <c r="D115" s="196" t="s">
        <v>161</v>
      </c>
      <c r="E115" s="216" t="s">
        <v>19</v>
      </c>
      <c r="F115" s="217" t="s">
        <v>163</v>
      </c>
      <c r="G115" s="215"/>
      <c r="H115" s="218">
        <v>15</v>
      </c>
      <c r="I115" s="219"/>
      <c r="J115" s="215"/>
      <c r="K115" s="215"/>
      <c r="L115" s="220"/>
      <c r="M115" s="221"/>
      <c r="N115" s="222"/>
      <c r="O115" s="222"/>
      <c r="P115" s="222"/>
      <c r="Q115" s="222"/>
      <c r="R115" s="222"/>
      <c r="S115" s="222"/>
      <c r="T115" s="223"/>
      <c r="AT115" s="224" t="s">
        <v>161</v>
      </c>
      <c r="AU115" s="224" t="s">
        <v>147</v>
      </c>
      <c r="AV115" s="14" t="s">
        <v>147</v>
      </c>
      <c r="AW115" s="14" t="s">
        <v>31</v>
      </c>
      <c r="AX115" s="14" t="s">
        <v>69</v>
      </c>
      <c r="AY115" s="224" t="s">
        <v>146</v>
      </c>
    </row>
    <row r="116" spans="1:65" s="15" customFormat="1" ht="11.25">
      <c r="B116" s="225"/>
      <c r="C116" s="226"/>
      <c r="D116" s="196" t="s">
        <v>161</v>
      </c>
      <c r="E116" s="227" t="s">
        <v>19</v>
      </c>
      <c r="F116" s="228" t="s">
        <v>164</v>
      </c>
      <c r="G116" s="226"/>
      <c r="H116" s="229">
        <v>15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AT116" s="235" t="s">
        <v>161</v>
      </c>
      <c r="AU116" s="235" t="s">
        <v>147</v>
      </c>
      <c r="AV116" s="15" t="s">
        <v>155</v>
      </c>
      <c r="AW116" s="15" t="s">
        <v>31</v>
      </c>
      <c r="AX116" s="15" t="s">
        <v>77</v>
      </c>
      <c r="AY116" s="235" t="s">
        <v>146</v>
      </c>
    </row>
    <row r="117" spans="1:65" s="2" customFormat="1" ht="16.5" customHeight="1">
      <c r="A117" s="37"/>
      <c r="B117" s="38"/>
      <c r="C117" s="182" t="s">
        <v>79</v>
      </c>
      <c r="D117" s="182" t="s">
        <v>151</v>
      </c>
      <c r="E117" s="183" t="s">
        <v>165</v>
      </c>
      <c r="F117" s="184" t="s">
        <v>166</v>
      </c>
      <c r="G117" s="185" t="s">
        <v>167</v>
      </c>
      <c r="H117" s="186">
        <v>1.7999999999999999E-2</v>
      </c>
      <c r="I117" s="187"/>
      <c r="J117" s="188">
        <f>ROUND(I117*H117,2)</f>
        <v>0</v>
      </c>
      <c r="K117" s="189"/>
      <c r="L117" s="42"/>
      <c r="M117" s="190" t="s">
        <v>19</v>
      </c>
      <c r="N117" s="191" t="s">
        <v>40</v>
      </c>
      <c r="O117" s="67"/>
      <c r="P117" s="192">
        <f>O117*H117</f>
        <v>0</v>
      </c>
      <c r="Q117" s="192">
        <v>1.94302</v>
      </c>
      <c r="R117" s="192">
        <f>Q117*H117</f>
        <v>3.4974359999999996E-2</v>
      </c>
      <c r="S117" s="192">
        <v>0</v>
      </c>
      <c r="T117" s="193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94" t="s">
        <v>155</v>
      </c>
      <c r="AT117" s="194" t="s">
        <v>151</v>
      </c>
      <c r="AU117" s="194" t="s">
        <v>147</v>
      </c>
      <c r="AY117" s="20" t="s">
        <v>146</v>
      </c>
      <c r="BE117" s="195">
        <f>IF(N117="základní",J117,0)</f>
        <v>0</v>
      </c>
      <c r="BF117" s="195">
        <f>IF(N117="snížená",J117,0)</f>
        <v>0</v>
      </c>
      <c r="BG117" s="195">
        <f>IF(N117="zákl. přenesená",J117,0)</f>
        <v>0</v>
      </c>
      <c r="BH117" s="195">
        <f>IF(N117="sníž. přenesená",J117,0)</f>
        <v>0</v>
      </c>
      <c r="BI117" s="195">
        <f>IF(N117="nulová",J117,0)</f>
        <v>0</v>
      </c>
      <c r="BJ117" s="20" t="s">
        <v>77</v>
      </c>
      <c r="BK117" s="195">
        <f>ROUND(I117*H117,2)</f>
        <v>0</v>
      </c>
      <c r="BL117" s="20" t="s">
        <v>155</v>
      </c>
      <c r="BM117" s="194" t="s">
        <v>168</v>
      </c>
    </row>
    <row r="118" spans="1:65" s="2" customFormat="1" ht="11.25">
      <c r="A118" s="37"/>
      <c r="B118" s="38"/>
      <c r="C118" s="39"/>
      <c r="D118" s="196" t="s">
        <v>157</v>
      </c>
      <c r="E118" s="39"/>
      <c r="F118" s="197" t="s">
        <v>169</v>
      </c>
      <c r="G118" s="39"/>
      <c r="H118" s="39"/>
      <c r="I118" s="198"/>
      <c r="J118" s="39"/>
      <c r="K118" s="39"/>
      <c r="L118" s="42"/>
      <c r="M118" s="199"/>
      <c r="N118" s="200"/>
      <c r="O118" s="67"/>
      <c r="P118" s="67"/>
      <c r="Q118" s="67"/>
      <c r="R118" s="67"/>
      <c r="S118" s="67"/>
      <c r="T118" s="68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20" t="s">
        <v>157</v>
      </c>
      <c r="AU118" s="20" t="s">
        <v>147</v>
      </c>
    </row>
    <row r="119" spans="1:65" s="2" customFormat="1" ht="11.25">
      <c r="A119" s="37"/>
      <c r="B119" s="38"/>
      <c r="C119" s="39"/>
      <c r="D119" s="201" t="s">
        <v>159</v>
      </c>
      <c r="E119" s="39"/>
      <c r="F119" s="202" t="s">
        <v>170</v>
      </c>
      <c r="G119" s="39"/>
      <c r="H119" s="39"/>
      <c r="I119" s="198"/>
      <c r="J119" s="39"/>
      <c r="K119" s="39"/>
      <c r="L119" s="42"/>
      <c r="M119" s="199"/>
      <c r="N119" s="200"/>
      <c r="O119" s="67"/>
      <c r="P119" s="67"/>
      <c r="Q119" s="67"/>
      <c r="R119" s="67"/>
      <c r="S119" s="67"/>
      <c r="T119" s="68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20" t="s">
        <v>159</v>
      </c>
      <c r="AU119" s="20" t="s">
        <v>147</v>
      </c>
    </row>
    <row r="120" spans="1:65" s="16" customFormat="1" ht="11.25">
      <c r="B120" s="236"/>
      <c r="C120" s="237"/>
      <c r="D120" s="196" t="s">
        <v>161</v>
      </c>
      <c r="E120" s="238" t="s">
        <v>19</v>
      </c>
      <c r="F120" s="239" t="s">
        <v>171</v>
      </c>
      <c r="G120" s="237"/>
      <c r="H120" s="238" t="s">
        <v>19</v>
      </c>
      <c r="I120" s="240"/>
      <c r="J120" s="237"/>
      <c r="K120" s="237"/>
      <c r="L120" s="241"/>
      <c r="M120" s="242"/>
      <c r="N120" s="243"/>
      <c r="O120" s="243"/>
      <c r="P120" s="243"/>
      <c r="Q120" s="243"/>
      <c r="R120" s="243"/>
      <c r="S120" s="243"/>
      <c r="T120" s="244"/>
      <c r="AT120" s="245" t="s">
        <v>161</v>
      </c>
      <c r="AU120" s="245" t="s">
        <v>147</v>
      </c>
      <c r="AV120" s="16" t="s">
        <v>77</v>
      </c>
      <c r="AW120" s="16" t="s">
        <v>31</v>
      </c>
      <c r="AX120" s="16" t="s">
        <v>69</v>
      </c>
      <c r="AY120" s="245" t="s">
        <v>146</v>
      </c>
    </row>
    <row r="121" spans="1:65" s="13" customFormat="1" ht="11.25">
      <c r="B121" s="203"/>
      <c r="C121" s="204"/>
      <c r="D121" s="196" t="s">
        <v>161</v>
      </c>
      <c r="E121" s="205" t="s">
        <v>19</v>
      </c>
      <c r="F121" s="206" t="s">
        <v>172</v>
      </c>
      <c r="G121" s="204"/>
      <c r="H121" s="207">
        <v>1.7999999999999999E-2</v>
      </c>
      <c r="I121" s="208"/>
      <c r="J121" s="204"/>
      <c r="K121" s="204"/>
      <c r="L121" s="209"/>
      <c r="M121" s="210"/>
      <c r="N121" s="211"/>
      <c r="O121" s="211"/>
      <c r="P121" s="211"/>
      <c r="Q121" s="211"/>
      <c r="R121" s="211"/>
      <c r="S121" s="211"/>
      <c r="T121" s="212"/>
      <c r="AT121" s="213" t="s">
        <v>161</v>
      </c>
      <c r="AU121" s="213" t="s">
        <v>147</v>
      </c>
      <c r="AV121" s="13" t="s">
        <v>79</v>
      </c>
      <c r="AW121" s="13" t="s">
        <v>31</v>
      </c>
      <c r="AX121" s="13" t="s">
        <v>69</v>
      </c>
      <c r="AY121" s="213" t="s">
        <v>146</v>
      </c>
    </row>
    <row r="122" spans="1:65" s="14" customFormat="1" ht="11.25">
      <c r="B122" s="214"/>
      <c r="C122" s="215"/>
      <c r="D122" s="196" t="s">
        <v>161</v>
      </c>
      <c r="E122" s="216" t="s">
        <v>19</v>
      </c>
      <c r="F122" s="217" t="s">
        <v>163</v>
      </c>
      <c r="G122" s="215"/>
      <c r="H122" s="218">
        <v>1.7999999999999999E-2</v>
      </c>
      <c r="I122" s="219"/>
      <c r="J122" s="215"/>
      <c r="K122" s="215"/>
      <c r="L122" s="220"/>
      <c r="M122" s="221"/>
      <c r="N122" s="222"/>
      <c r="O122" s="222"/>
      <c r="P122" s="222"/>
      <c r="Q122" s="222"/>
      <c r="R122" s="222"/>
      <c r="S122" s="222"/>
      <c r="T122" s="223"/>
      <c r="AT122" s="224" t="s">
        <v>161</v>
      </c>
      <c r="AU122" s="224" t="s">
        <v>147</v>
      </c>
      <c r="AV122" s="14" t="s">
        <v>147</v>
      </c>
      <c r="AW122" s="14" t="s">
        <v>31</v>
      </c>
      <c r="AX122" s="14" t="s">
        <v>69</v>
      </c>
      <c r="AY122" s="224" t="s">
        <v>146</v>
      </c>
    </row>
    <row r="123" spans="1:65" s="15" customFormat="1" ht="11.25">
      <c r="B123" s="225"/>
      <c r="C123" s="226"/>
      <c r="D123" s="196" t="s">
        <v>161</v>
      </c>
      <c r="E123" s="227" t="s">
        <v>19</v>
      </c>
      <c r="F123" s="228" t="s">
        <v>164</v>
      </c>
      <c r="G123" s="226"/>
      <c r="H123" s="229">
        <v>1.7999999999999999E-2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AT123" s="235" t="s">
        <v>161</v>
      </c>
      <c r="AU123" s="235" t="s">
        <v>147</v>
      </c>
      <c r="AV123" s="15" t="s">
        <v>155</v>
      </c>
      <c r="AW123" s="15" t="s">
        <v>31</v>
      </c>
      <c r="AX123" s="15" t="s">
        <v>77</v>
      </c>
      <c r="AY123" s="235" t="s">
        <v>146</v>
      </c>
    </row>
    <row r="124" spans="1:65" s="2" customFormat="1" ht="24.2" customHeight="1">
      <c r="A124" s="37"/>
      <c r="B124" s="38"/>
      <c r="C124" s="182" t="s">
        <v>147</v>
      </c>
      <c r="D124" s="182" t="s">
        <v>151</v>
      </c>
      <c r="E124" s="183" t="s">
        <v>173</v>
      </c>
      <c r="F124" s="184" t="s">
        <v>174</v>
      </c>
      <c r="G124" s="185" t="s">
        <v>175</v>
      </c>
      <c r="H124" s="186">
        <v>8.9999999999999993E-3</v>
      </c>
      <c r="I124" s="187"/>
      <c r="J124" s="188">
        <f>ROUND(I124*H124,2)</f>
        <v>0</v>
      </c>
      <c r="K124" s="189"/>
      <c r="L124" s="42"/>
      <c r="M124" s="190" t="s">
        <v>19</v>
      </c>
      <c r="N124" s="191" t="s">
        <v>40</v>
      </c>
      <c r="O124" s="67"/>
      <c r="P124" s="192">
        <f>O124*H124</f>
        <v>0</v>
      </c>
      <c r="Q124" s="192">
        <v>1.0900000000000001</v>
      </c>
      <c r="R124" s="192">
        <f>Q124*H124</f>
        <v>9.8099999999999993E-3</v>
      </c>
      <c r="S124" s="192">
        <v>0</v>
      </c>
      <c r="T124" s="19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94" t="s">
        <v>155</v>
      </c>
      <c r="AT124" s="194" t="s">
        <v>151</v>
      </c>
      <c r="AU124" s="194" t="s">
        <v>147</v>
      </c>
      <c r="AY124" s="20" t="s">
        <v>146</v>
      </c>
      <c r="BE124" s="195">
        <f>IF(N124="základní",J124,0)</f>
        <v>0</v>
      </c>
      <c r="BF124" s="195">
        <f>IF(N124="snížená",J124,0)</f>
        <v>0</v>
      </c>
      <c r="BG124" s="195">
        <f>IF(N124="zákl. přenesená",J124,0)</f>
        <v>0</v>
      </c>
      <c r="BH124" s="195">
        <f>IF(N124="sníž. přenesená",J124,0)</f>
        <v>0</v>
      </c>
      <c r="BI124" s="195">
        <f>IF(N124="nulová",J124,0)</f>
        <v>0</v>
      </c>
      <c r="BJ124" s="20" t="s">
        <v>77</v>
      </c>
      <c r="BK124" s="195">
        <f>ROUND(I124*H124,2)</f>
        <v>0</v>
      </c>
      <c r="BL124" s="20" t="s">
        <v>155</v>
      </c>
      <c r="BM124" s="194" t="s">
        <v>176</v>
      </c>
    </row>
    <row r="125" spans="1:65" s="2" customFormat="1" ht="19.5">
      <c r="A125" s="37"/>
      <c r="B125" s="38"/>
      <c r="C125" s="39"/>
      <c r="D125" s="196" t="s">
        <v>157</v>
      </c>
      <c r="E125" s="39"/>
      <c r="F125" s="197" t="s">
        <v>177</v>
      </c>
      <c r="G125" s="39"/>
      <c r="H125" s="39"/>
      <c r="I125" s="198"/>
      <c r="J125" s="39"/>
      <c r="K125" s="39"/>
      <c r="L125" s="42"/>
      <c r="M125" s="199"/>
      <c r="N125" s="200"/>
      <c r="O125" s="67"/>
      <c r="P125" s="67"/>
      <c r="Q125" s="67"/>
      <c r="R125" s="67"/>
      <c r="S125" s="67"/>
      <c r="T125" s="68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20" t="s">
        <v>157</v>
      </c>
      <c r="AU125" s="20" t="s">
        <v>147</v>
      </c>
    </row>
    <row r="126" spans="1:65" s="2" customFormat="1" ht="11.25">
      <c r="A126" s="37"/>
      <c r="B126" s="38"/>
      <c r="C126" s="39"/>
      <c r="D126" s="201" t="s">
        <v>159</v>
      </c>
      <c r="E126" s="39"/>
      <c r="F126" s="202" t="s">
        <v>178</v>
      </c>
      <c r="G126" s="39"/>
      <c r="H126" s="39"/>
      <c r="I126" s="198"/>
      <c r="J126" s="39"/>
      <c r="K126" s="39"/>
      <c r="L126" s="42"/>
      <c r="M126" s="199"/>
      <c r="N126" s="200"/>
      <c r="O126" s="67"/>
      <c r="P126" s="67"/>
      <c r="Q126" s="67"/>
      <c r="R126" s="67"/>
      <c r="S126" s="67"/>
      <c r="T126" s="68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20" t="s">
        <v>159</v>
      </c>
      <c r="AU126" s="20" t="s">
        <v>147</v>
      </c>
    </row>
    <row r="127" spans="1:65" s="16" customFormat="1" ht="11.25">
      <c r="B127" s="236"/>
      <c r="C127" s="237"/>
      <c r="D127" s="196" t="s">
        <v>161</v>
      </c>
      <c r="E127" s="238" t="s">
        <v>19</v>
      </c>
      <c r="F127" s="239" t="s">
        <v>179</v>
      </c>
      <c r="G127" s="237"/>
      <c r="H127" s="238" t="s">
        <v>19</v>
      </c>
      <c r="I127" s="240"/>
      <c r="J127" s="237"/>
      <c r="K127" s="237"/>
      <c r="L127" s="241"/>
      <c r="M127" s="242"/>
      <c r="N127" s="243"/>
      <c r="O127" s="243"/>
      <c r="P127" s="243"/>
      <c r="Q127" s="243"/>
      <c r="R127" s="243"/>
      <c r="S127" s="243"/>
      <c r="T127" s="244"/>
      <c r="AT127" s="245" t="s">
        <v>161</v>
      </c>
      <c r="AU127" s="245" t="s">
        <v>147</v>
      </c>
      <c r="AV127" s="16" t="s">
        <v>77</v>
      </c>
      <c r="AW127" s="16" t="s">
        <v>31</v>
      </c>
      <c r="AX127" s="16" t="s">
        <v>69</v>
      </c>
      <c r="AY127" s="245" t="s">
        <v>146</v>
      </c>
    </row>
    <row r="128" spans="1:65" s="16" customFormat="1" ht="11.25">
      <c r="B128" s="236"/>
      <c r="C128" s="237"/>
      <c r="D128" s="196" t="s">
        <v>161</v>
      </c>
      <c r="E128" s="238" t="s">
        <v>19</v>
      </c>
      <c r="F128" s="239" t="s">
        <v>180</v>
      </c>
      <c r="G128" s="237"/>
      <c r="H128" s="238" t="s">
        <v>19</v>
      </c>
      <c r="I128" s="240"/>
      <c r="J128" s="237"/>
      <c r="K128" s="237"/>
      <c r="L128" s="241"/>
      <c r="M128" s="242"/>
      <c r="N128" s="243"/>
      <c r="O128" s="243"/>
      <c r="P128" s="243"/>
      <c r="Q128" s="243"/>
      <c r="R128" s="243"/>
      <c r="S128" s="243"/>
      <c r="T128" s="244"/>
      <c r="AT128" s="245" t="s">
        <v>161</v>
      </c>
      <c r="AU128" s="245" t="s">
        <v>147</v>
      </c>
      <c r="AV128" s="16" t="s">
        <v>77</v>
      </c>
      <c r="AW128" s="16" t="s">
        <v>31</v>
      </c>
      <c r="AX128" s="16" t="s">
        <v>69</v>
      </c>
      <c r="AY128" s="245" t="s">
        <v>146</v>
      </c>
    </row>
    <row r="129" spans="1:65" s="13" customFormat="1" ht="11.25">
      <c r="B129" s="203"/>
      <c r="C129" s="204"/>
      <c r="D129" s="196" t="s">
        <v>161</v>
      </c>
      <c r="E129" s="205" t="s">
        <v>19</v>
      </c>
      <c r="F129" s="206" t="s">
        <v>181</v>
      </c>
      <c r="G129" s="204"/>
      <c r="H129" s="207">
        <v>8.9999999999999993E-3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161</v>
      </c>
      <c r="AU129" s="213" t="s">
        <v>147</v>
      </c>
      <c r="AV129" s="13" t="s">
        <v>79</v>
      </c>
      <c r="AW129" s="13" t="s">
        <v>31</v>
      </c>
      <c r="AX129" s="13" t="s">
        <v>69</v>
      </c>
      <c r="AY129" s="213" t="s">
        <v>146</v>
      </c>
    </row>
    <row r="130" spans="1:65" s="14" customFormat="1" ht="11.25">
      <c r="B130" s="214"/>
      <c r="C130" s="215"/>
      <c r="D130" s="196" t="s">
        <v>161</v>
      </c>
      <c r="E130" s="216" t="s">
        <v>19</v>
      </c>
      <c r="F130" s="217" t="s">
        <v>163</v>
      </c>
      <c r="G130" s="215"/>
      <c r="H130" s="218">
        <v>8.9999999999999993E-3</v>
      </c>
      <c r="I130" s="219"/>
      <c r="J130" s="215"/>
      <c r="K130" s="215"/>
      <c r="L130" s="220"/>
      <c r="M130" s="221"/>
      <c r="N130" s="222"/>
      <c r="O130" s="222"/>
      <c r="P130" s="222"/>
      <c r="Q130" s="222"/>
      <c r="R130" s="222"/>
      <c r="S130" s="222"/>
      <c r="T130" s="223"/>
      <c r="AT130" s="224" t="s">
        <v>161</v>
      </c>
      <c r="AU130" s="224" t="s">
        <v>147</v>
      </c>
      <c r="AV130" s="14" t="s">
        <v>147</v>
      </c>
      <c r="AW130" s="14" t="s">
        <v>31</v>
      </c>
      <c r="AX130" s="14" t="s">
        <v>69</v>
      </c>
      <c r="AY130" s="224" t="s">
        <v>146</v>
      </c>
    </row>
    <row r="131" spans="1:65" s="15" customFormat="1" ht="11.25">
      <c r="B131" s="225"/>
      <c r="C131" s="226"/>
      <c r="D131" s="196" t="s">
        <v>161</v>
      </c>
      <c r="E131" s="227" t="s">
        <v>19</v>
      </c>
      <c r="F131" s="228" t="s">
        <v>164</v>
      </c>
      <c r="G131" s="226"/>
      <c r="H131" s="229">
        <v>8.9999999999999993E-3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AT131" s="235" t="s">
        <v>161</v>
      </c>
      <c r="AU131" s="235" t="s">
        <v>147</v>
      </c>
      <c r="AV131" s="15" t="s">
        <v>155</v>
      </c>
      <c r="AW131" s="15" t="s">
        <v>31</v>
      </c>
      <c r="AX131" s="15" t="s">
        <v>77</v>
      </c>
      <c r="AY131" s="235" t="s">
        <v>146</v>
      </c>
    </row>
    <row r="132" spans="1:65" s="12" customFormat="1" ht="20.85" customHeight="1">
      <c r="B132" s="166"/>
      <c r="C132" s="167"/>
      <c r="D132" s="168" t="s">
        <v>68</v>
      </c>
      <c r="E132" s="180" t="s">
        <v>182</v>
      </c>
      <c r="F132" s="180" t="s">
        <v>183</v>
      </c>
      <c r="G132" s="167"/>
      <c r="H132" s="167"/>
      <c r="I132" s="170"/>
      <c r="J132" s="181">
        <f>BK132</f>
        <v>0</v>
      </c>
      <c r="K132" s="167"/>
      <c r="L132" s="172"/>
      <c r="M132" s="173"/>
      <c r="N132" s="174"/>
      <c r="O132" s="174"/>
      <c r="P132" s="175">
        <f>SUM(P133:P136)</f>
        <v>0</v>
      </c>
      <c r="Q132" s="174"/>
      <c r="R132" s="175">
        <f>SUM(R133:R136)</f>
        <v>0.42586800000000002</v>
      </c>
      <c r="S132" s="174"/>
      <c r="T132" s="176">
        <f>SUM(T133:T136)</f>
        <v>0</v>
      </c>
      <c r="AR132" s="177" t="s">
        <v>77</v>
      </c>
      <c r="AT132" s="178" t="s">
        <v>68</v>
      </c>
      <c r="AU132" s="178" t="s">
        <v>79</v>
      </c>
      <c r="AY132" s="177" t="s">
        <v>146</v>
      </c>
      <c r="BK132" s="179">
        <f>SUM(BK133:BK136)</f>
        <v>0</v>
      </c>
    </row>
    <row r="133" spans="1:65" s="2" customFormat="1" ht="24.2" customHeight="1">
      <c r="A133" s="37"/>
      <c r="B133" s="38"/>
      <c r="C133" s="182" t="s">
        <v>155</v>
      </c>
      <c r="D133" s="182" t="s">
        <v>151</v>
      </c>
      <c r="E133" s="183" t="s">
        <v>184</v>
      </c>
      <c r="F133" s="184" t="s">
        <v>185</v>
      </c>
      <c r="G133" s="185" t="s">
        <v>154</v>
      </c>
      <c r="H133" s="186">
        <v>6.9</v>
      </c>
      <c r="I133" s="187"/>
      <c r="J133" s="188">
        <f>ROUND(I133*H133,2)</f>
        <v>0</v>
      </c>
      <c r="K133" s="189"/>
      <c r="L133" s="42"/>
      <c r="M133" s="190" t="s">
        <v>19</v>
      </c>
      <c r="N133" s="191" t="s">
        <v>40</v>
      </c>
      <c r="O133" s="67"/>
      <c r="P133" s="192">
        <f>O133*H133</f>
        <v>0</v>
      </c>
      <c r="Q133" s="192">
        <v>6.1719999999999997E-2</v>
      </c>
      <c r="R133" s="192">
        <f>Q133*H133</f>
        <v>0.42586800000000002</v>
      </c>
      <c r="S133" s="192">
        <v>0</v>
      </c>
      <c r="T133" s="19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4" t="s">
        <v>155</v>
      </c>
      <c r="AT133" s="194" t="s">
        <v>151</v>
      </c>
      <c r="AU133" s="194" t="s">
        <v>147</v>
      </c>
      <c r="AY133" s="20" t="s">
        <v>146</v>
      </c>
      <c r="BE133" s="195">
        <f>IF(N133="základní",J133,0)</f>
        <v>0</v>
      </c>
      <c r="BF133" s="195">
        <f>IF(N133="snížená",J133,0)</f>
        <v>0</v>
      </c>
      <c r="BG133" s="195">
        <f>IF(N133="zákl. přenesená",J133,0)</f>
        <v>0</v>
      </c>
      <c r="BH133" s="195">
        <f>IF(N133="sníž. přenesená",J133,0)</f>
        <v>0</v>
      </c>
      <c r="BI133" s="195">
        <f>IF(N133="nulová",J133,0)</f>
        <v>0</v>
      </c>
      <c r="BJ133" s="20" t="s">
        <v>77</v>
      </c>
      <c r="BK133" s="195">
        <f>ROUND(I133*H133,2)</f>
        <v>0</v>
      </c>
      <c r="BL133" s="20" t="s">
        <v>155</v>
      </c>
      <c r="BM133" s="194" t="s">
        <v>186</v>
      </c>
    </row>
    <row r="134" spans="1:65" s="2" customFormat="1" ht="19.5">
      <c r="A134" s="37"/>
      <c r="B134" s="38"/>
      <c r="C134" s="39"/>
      <c r="D134" s="196" t="s">
        <v>157</v>
      </c>
      <c r="E134" s="39"/>
      <c r="F134" s="197" t="s">
        <v>187</v>
      </c>
      <c r="G134" s="39"/>
      <c r="H134" s="39"/>
      <c r="I134" s="198"/>
      <c r="J134" s="39"/>
      <c r="K134" s="39"/>
      <c r="L134" s="42"/>
      <c r="M134" s="199"/>
      <c r="N134" s="200"/>
      <c r="O134" s="67"/>
      <c r="P134" s="67"/>
      <c r="Q134" s="67"/>
      <c r="R134" s="67"/>
      <c r="S134" s="67"/>
      <c r="T134" s="68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20" t="s">
        <v>157</v>
      </c>
      <c r="AU134" s="20" t="s">
        <v>147</v>
      </c>
    </row>
    <row r="135" spans="1:65" s="13" customFormat="1" ht="11.25">
      <c r="B135" s="203"/>
      <c r="C135" s="204"/>
      <c r="D135" s="196" t="s">
        <v>161</v>
      </c>
      <c r="E135" s="205" t="s">
        <v>19</v>
      </c>
      <c r="F135" s="206" t="s">
        <v>188</v>
      </c>
      <c r="G135" s="204"/>
      <c r="H135" s="207">
        <v>6.9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161</v>
      </c>
      <c r="AU135" s="213" t="s">
        <v>147</v>
      </c>
      <c r="AV135" s="13" t="s">
        <v>79</v>
      </c>
      <c r="AW135" s="13" t="s">
        <v>31</v>
      </c>
      <c r="AX135" s="13" t="s">
        <v>69</v>
      </c>
      <c r="AY135" s="213" t="s">
        <v>146</v>
      </c>
    </row>
    <row r="136" spans="1:65" s="14" customFormat="1" ht="11.25">
      <c r="B136" s="214"/>
      <c r="C136" s="215"/>
      <c r="D136" s="196" t="s">
        <v>161</v>
      </c>
      <c r="E136" s="216" t="s">
        <v>19</v>
      </c>
      <c r="F136" s="217" t="s">
        <v>163</v>
      </c>
      <c r="G136" s="215"/>
      <c r="H136" s="218">
        <v>6.9</v>
      </c>
      <c r="I136" s="219"/>
      <c r="J136" s="215"/>
      <c r="K136" s="215"/>
      <c r="L136" s="220"/>
      <c r="M136" s="221"/>
      <c r="N136" s="222"/>
      <c r="O136" s="222"/>
      <c r="P136" s="222"/>
      <c r="Q136" s="222"/>
      <c r="R136" s="222"/>
      <c r="S136" s="222"/>
      <c r="T136" s="223"/>
      <c r="AT136" s="224" t="s">
        <v>161</v>
      </c>
      <c r="AU136" s="224" t="s">
        <v>147</v>
      </c>
      <c r="AV136" s="14" t="s">
        <v>147</v>
      </c>
      <c r="AW136" s="14" t="s">
        <v>31</v>
      </c>
      <c r="AX136" s="14" t="s">
        <v>77</v>
      </c>
      <c r="AY136" s="224" t="s">
        <v>146</v>
      </c>
    </row>
    <row r="137" spans="1:65" s="12" customFormat="1" ht="22.9" customHeight="1">
      <c r="B137" s="166"/>
      <c r="C137" s="167"/>
      <c r="D137" s="168" t="s">
        <v>68</v>
      </c>
      <c r="E137" s="180" t="s">
        <v>189</v>
      </c>
      <c r="F137" s="180" t="s">
        <v>190</v>
      </c>
      <c r="G137" s="167"/>
      <c r="H137" s="167"/>
      <c r="I137" s="170"/>
      <c r="J137" s="181">
        <f>BK137</f>
        <v>0</v>
      </c>
      <c r="K137" s="167"/>
      <c r="L137" s="172"/>
      <c r="M137" s="173"/>
      <c r="N137" s="174"/>
      <c r="O137" s="174"/>
      <c r="P137" s="175">
        <f>P138+P153+P200+P222</f>
        <v>0</v>
      </c>
      <c r="Q137" s="174"/>
      <c r="R137" s="175">
        <f>R138+R153+R200+R222</f>
        <v>5.1398056999999993</v>
      </c>
      <c r="S137" s="174"/>
      <c r="T137" s="176">
        <f>T138+T153+T200+T222</f>
        <v>6.0000000000000006E-4</v>
      </c>
      <c r="AR137" s="177" t="s">
        <v>77</v>
      </c>
      <c r="AT137" s="178" t="s">
        <v>68</v>
      </c>
      <c r="AU137" s="178" t="s">
        <v>77</v>
      </c>
      <c r="AY137" s="177" t="s">
        <v>146</v>
      </c>
      <c r="BK137" s="179">
        <f>BK138+BK153+BK200+BK222</f>
        <v>0</v>
      </c>
    </row>
    <row r="138" spans="1:65" s="12" customFormat="1" ht="20.85" customHeight="1">
      <c r="B138" s="166"/>
      <c r="C138" s="167"/>
      <c r="D138" s="168" t="s">
        <v>68</v>
      </c>
      <c r="E138" s="180" t="s">
        <v>191</v>
      </c>
      <c r="F138" s="180" t="s">
        <v>192</v>
      </c>
      <c r="G138" s="167"/>
      <c r="H138" s="167"/>
      <c r="I138" s="170"/>
      <c r="J138" s="181">
        <f>BK138</f>
        <v>0</v>
      </c>
      <c r="K138" s="167"/>
      <c r="L138" s="172"/>
      <c r="M138" s="173"/>
      <c r="N138" s="174"/>
      <c r="O138" s="174"/>
      <c r="P138" s="175">
        <f>SUM(P139:P152)</f>
        <v>0</v>
      </c>
      <c r="Q138" s="174"/>
      <c r="R138" s="175">
        <f>SUM(R139:R152)</f>
        <v>0.58982400000000001</v>
      </c>
      <c r="S138" s="174"/>
      <c r="T138" s="176">
        <f>SUM(T139:T152)</f>
        <v>0</v>
      </c>
      <c r="AR138" s="177" t="s">
        <v>77</v>
      </c>
      <c r="AT138" s="178" t="s">
        <v>68</v>
      </c>
      <c r="AU138" s="178" t="s">
        <v>79</v>
      </c>
      <c r="AY138" s="177" t="s">
        <v>146</v>
      </c>
      <c r="BK138" s="179">
        <f>SUM(BK139:BK152)</f>
        <v>0</v>
      </c>
    </row>
    <row r="139" spans="1:65" s="2" customFormat="1" ht="24.2" customHeight="1">
      <c r="A139" s="37"/>
      <c r="B139" s="38"/>
      <c r="C139" s="182" t="s">
        <v>193</v>
      </c>
      <c r="D139" s="182" t="s">
        <v>151</v>
      </c>
      <c r="E139" s="183" t="s">
        <v>194</v>
      </c>
      <c r="F139" s="184" t="s">
        <v>195</v>
      </c>
      <c r="G139" s="185" t="s">
        <v>154</v>
      </c>
      <c r="H139" s="186">
        <v>28.8</v>
      </c>
      <c r="I139" s="187"/>
      <c r="J139" s="188">
        <f>ROUND(I139*H139,2)</f>
        <v>0</v>
      </c>
      <c r="K139" s="189"/>
      <c r="L139" s="42"/>
      <c r="M139" s="190" t="s">
        <v>19</v>
      </c>
      <c r="N139" s="191" t="s">
        <v>40</v>
      </c>
      <c r="O139" s="67"/>
      <c r="P139" s="192">
        <f>O139*H139</f>
        <v>0</v>
      </c>
      <c r="Q139" s="192">
        <v>7.3499999999999998E-3</v>
      </c>
      <c r="R139" s="192">
        <f>Q139*H139</f>
        <v>0.21168000000000001</v>
      </c>
      <c r="S139" s="192">
        <v>0</v>
      </c>
      <c r="T139" s="19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4" t="s">
        <v>155</v>
      </c>
      <c r="AT139" s="194" t="s">
        <v>151</v>
      </c>
      <c r="AU139" s="194" t="s">
        <v>147</v>
      </c>
      <c r="AY139" s="20" t="s">
        <v>146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20" t="s">
        <v>77</v>
      </c>
      <c r="BK139" s="195">
        <f>ROUND(I139*H139,2)</f>
        <v>0</v>
      </c>
      <c r="BL139" s="20" t="s">
        <v>155</v>
      </c>
      <c r="BM139" s="194" t="s">
        <v>196</v>
      </c>
    </row>
    <row r="140" spans="1:65" s="2" customFormat="1" ht="19.5">
      <c r="A140" s="37"/>
      <c r="B140" s="38"/>
      <c r="C140" s="39"/>
      <c r="D140" s="196" t="s">
        <v>157</v>
      </c>
      <c r="E140" s="39"/>
      <c r="F140" s="197" t="s">
        <v>197</v>
      </c>
      <c r="G140" s="39"/>
      <c r="H140" s="39"/>
      <c r="I140" s="198"/>
      <c r="J140" s="39"/>
      <c r="K140" s="39"/>
      <c r="L140" s="42"/>
      <c r="M140" s="199"/>
      <c r="N140" s="200"/>
      <c r="O140" s="67"/>
      <c r="P140" s="67"/>
      <c r="Q140" s="67"/>
      <c r="R140" s="67"/>
      <c r="S140" s="67"/>
      <c r="T140" s="68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20" t="s">
        <v>157</v>
      </c>
      <c r="AU140" s="20" t="s">
        <v>147</v>
      </c>
    </row>
    <row r="141" spans="1:65" s="13" customFormat="1" ht="11.25">
      <c r="B141" s="203"/>
      <c r="C141" s="204"/>
      <c r="D141" s="196" t="s">
        <v>161</v>
      </c>
      <c r="E141" s="205" t="s">
        <v>19</v>
      </c>
      <c r="F141" s="206" t="s">
        <v>198</v>
      </c>
      <c r="G141" s="204"/>
      <c r="H141" s="207">
        <v>13.8</v>
      </c>
      <c r="I141" s="208"/>
      <c r="J141" s="204"/>
      <c r="K141" s="204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161</v>
      </c>
      <c r="AU141" s="213" t="s">
        <v>147</v>
      </c>
      <c r="AV141" s="13" t="s">
        <v>79</v>
      </c>
      <c r="AW141" s="13" t="s">
        <v>31</v>
      </c>
      <c r="AX141" s="13" t="s">
        <v>69</v>
      </c>
      <c r="AY141" s="213" t="s">
        <v>146</v>
      </c>
    </row>
    <row r="142" spans="1:65" s="14" customFormat="1" ht="11.25">
      <c r="B142" s="214"/>
      <c r="C142" s="215"/>
      <c r="D142" s="196" t="s">
        <v>161</v>
      </c>
      <c r="E142" s="216" t="s">
        <v>19</v>
      </c>
      <c r="F142" s="217" t="s">
        <v>163</v>
      </c>
      <c r="G142" s="215"/>
      <c r="H142" s="218">
        <v>13.8</v>
      </c>
      <c r="I142" s="219"/>
      <c r="J142" s="215"/>
      <c r="K142" s="215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161</v>
      </c>
      <c r="AU142" s="224" t="s">
        <v>147</v>
      </c>
      <c r="AV142" s="14" t="s">
        <v>147</v>
      </c>
      <c r="AW142" s="14" t="s">
        <v>31</v>
      </c>
      <c r="AX142" s="14" t="s">
        <v>69</v>
      </c>
      <c r="AY142" s="224" t="s">
        <v>146</v>
      </c>
    </row>
    <row r="143" spans="1:65" s="13" customFormat="1" ht="11.25">
      <c r="B143" s="203"/>
      <c r="C143" s="204"/>
      <c r="D143" s="196" t="s">
        <v>161</v>
      </c>
      <c r="E143" s="205" t="s">
        <v>19</v>
      </c>
      <c r="F143" s="206" t="s">
        <v>162</v>
      </c>
      <c r="G143" s="204"/>
      <c r="H143" s="207">
        <v>15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161</v>
      </c>
      <c r="AU143" s="213" t="s">
        <v>147</v>
      </c>
      <c r="AV143" s="13" t="s">
        <v>79</v>
      </c>
      <c r="AW143" s="13" t="s">
        <v>31</v>
      </c>
      <c r="AX143" s="13" t="s">
        <v>69</v>
      </c>
      <c r="AY143" s="213" t="s">
        <v>146</v>
      </c>
    </row>
    <row r="144" spans="1:65" s="14" customFormat="1" ht="11.25">
      <c r="B144" s="214"/>
      <c r="C144" s="215"/>
      <c r="D144" s="196" t="s">
        <v>161</v>
      </c>
      <c r="E144" s="216" t="s">
        <v>19</v>
      </c>
      <c r="F144" s="217" t="s">
        <v>163</v>
      </c>
      <c r="G144" s="215"/>
      <c r="H144" s="218">
        <v>15</v>
      </c>
      <c r="I144" s="219"/>
      <c r="J144" s="215"/>
      <c r="K144" s="215"/>
      <c r="L144" s="220"/>
      <c r="M144" s="221"/>
      <c r="N144" s="222"/>
      <c r="O144" s="222"/>
      <c r="P144" s="222"/>
      <c r="Q144" s="222"/>
      <c r="R144" s="222"/>
      <c r="S144" s="222"/>
      <c r="T144" s="223"/>
      <c r="AT144" s="224" t="s">
        <v>161</v>
      </c>
      <c r="AU144" s="224" t="s">
        <v>147</v>
      </c>
      <c r="AV144" s="14" t="s">
        <v>147</v>
      </c>
      <c r="AW144" s="14" t="s">
        <v>31</v>
      </c>
      <c r="AX144" s="14" t="s">
        <v>69</v>
      </c>
      <c r="AY144" s="224" t="s">
        <v>146</v>
      </c>
    </row>
    <row r="145" spans="1:65" s="15" customFormat="1" ht="11.25">
      <c r="B145" s="225"/>
      <c r="C145" s="226"/>
      <c r="D145" s="196" t="s">
        <v>161</v>
      </c>
      <c r="E145" s="227" t="s">
        <v>19</v>
      </c>
      <c r="F145" s="228" t="s">
        <v>164</v>
      </c>
      <c r="G145" s="226"/>
      <c r="H145" s="229">
        <v>28.8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AT145" s="235" t="s">
        <v>161</v>
      </c>
      <c r="AU145" s="235" t="s">
        <v>147</v>
      </c>
      <c r="AV145" s="15" t="s">
        <v>155</v>
      </c>
      <c r="AW145" s="15" t="s">
        <v>31</v>
      </c>
      <c r="AX145" s="15" t="s">
        <v>77</v>
      </c>
      <c r="AY145" s="235" t="s">
        <v>146</v>
      </c>
    </row>
    <row r="146" spans="1:65" s="2" customFormat="1" ht="24.2" customHeight="1">
      <c r="A146" s="37"/>
      <c r="B146" s="38"/>
      <c r="C146" s="182" t="s">
        <v>189</v>
      </c>
      <c r="D146" s="182" t="s">
        <v>151</v>
      </c>
      <c r="E146" s="183" t="s">
        <v>199</v>
      </c>
      <c r="F146" s="184" t="s">
        <v>200</v>
      </c>
      <c r="G146" s="185" t="s">
        <v>154</v>
      </c>
      <c r="H146" s="186">
        <v>28.8</v>
      </c>
      <c r="I146" s="187"/>
      <c r="J146" s="188">
        <f>ROUND(I146*H146,2)</f>
        <v>0</v>
      </c>
      <c r="K146" s="189"/>
      <c r="L146" s="42"/>
      <c r="M146" s="190" t="s">
        <v>19</v>
      </c>
      <c r="N146" s="191" t="s">
        <v>40</v>
      </c>
      <c r="O146" s="67"/>
      <c r="P146" s="192">
        <f>O146*H146</f>
        <v>0</v>
      </c>
      <c r="Q146" s="192">
        <v>1.3129999999999999E-2</v>
      </c>
      <c r="R146" s="192">
        <f>Q146*H146</f>
        <v>0.37814399999999998</v>
      </c>
      <c r="S146" s="192">
        <v>0</v>
      </c>
      <c r="T146" s="19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4" t="s">
        <v>155</v>
      </c>
      <c r="AT146" s="194" t="s">
        <v>151</v>
      </c>
      <c r="AU146" s="194" t="s">
        <v>147</v>
      </c>
      <c r="AY146" s="20" t="s">
        <v>146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20" t="s">
        <v>77</v>
      </c>
      <c r="BK146" s="195">
        <f>ROUND(I146*H146,2)</f>
        <v>0</v>
      </c>
      <c r="BL146" s="20" t="s">
        <v>155</v>
      </c>
      <c r="BM146" s="194" t="s">
        <v>201</v>
      </c>
    </row>
    <row r="147" spans="1:65" s="2" customFormat="1" ht="29.25">
      <c r="A147" s="37"/>
      <c r="B147" s="38"/>
      <c r="C147" s="39"/>
      <c r="D147" s="196" t="s">
        <v>157</v>
      </c>
      <c r="E147" s="39"/>
      <c r="F147" s="197" t="s">
        <v>202</v>
      </c>
      <c r="G147" s="39"/>
      <c r="H147" s="39"/>
      <c r="I147" s="198"/>
      <c r="J147" s="39"/>
      <c r="K147" s="39"/>
      <c r="L147" s="42"/>
      <c r="M147" s="199"/>
      <c r="N147" s="200"/>
      <c r="O147" s="67"/>
      <c r="P147" s="67"/>
      <c r="Q147" s="67"/>
      <c r="R147" s="67"/>
      <c r="S147" s="67"/>
      <c r="T147" s="68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20" t="s">
        <v>157</v>
      </c>
      <c r="AU147" s="20" t="s">
        <v>147</v>
      </c>
    </row>
    <row r="148" spans="1:65" s="13" customFormat="1" ht="11.25">
      <c r="B148" s="203"/>
      <c r="C148" s="204"/>
      <c r="D148" s="196" t="s">
        <v>161</v>
      </c>
      <c r="E148" s="205" t="s">
        <v>19</v>
      </c>
      <c r="F148" s="206" t="s">
        <v>198</v>
      </c>
      <c r="G148" s="204"/>
      <c r="H148" s="207">
        <v>13.8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161</v>
      </c>
      <c r="AU148" s="213" t="s">
        <v>147</v>
      </c>
      <c r="AV148" s="13" t="s">
        <v>79</v>
      </c>
      <c r="AW148" s="13" t="s">
        <v>31</v>
      </c>
      <c r="AX148" s="13" t="s">
        <v>69</v>
      </c>
      <c r="AY148" s="213" t="s">
        <v>146</v>
      </c>
    </row>
    <row r="149" spans="1:65" s="14" customFormat="1" ht="11.25">
      <c r="B149" s="214"/>
      <c r="C149" s="215"/>
      <c r="D149" s="196" t="s">
        <v>161</v>
      </c>
      <c r="E149" s="216" t="s">
        <v>19</v>
      </c>
      <c r="F149" s="217" t="s">
        <v>163</v>
      </c>
      <c r="G149" s="215"/>
      <c r="H149" s="218">
        <v>13.8</v>
      </c>
      <c r="I149" s="219"/>
      <c r="J149" s="215"/>
      <c r="K149" s="215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161</v>
      </c>
      <c r="AU149" s="224" t="s">
        <v>147</v>
      </c>
      <c r="AV149" s="14" t="s">
        <v>147</v>
      </c>
      <c r="AW149" s="14" t="s">
        <v>31</v>
      </c>
      <c r="AX149" s="14" t="s">
        <v>69</v>
      </c>
      <c r="AY149" s="224" t="s">
        <v>146</v>
      </c>
    </row>
    <row r="150" spans="1:65" s="13" customFormat="1" ht="11.25">
      <c r="B150" s="203"/>
      <c r="C150" s="204"/>
      <c r="D150" s="196" t="s">
        <v>161</v>
      </c>
      <c r="E150" s="205" t="s">
        <v>19</v>
      </c>
      <c r="F150" s="206" t="s">
        <v>162</v>
      </c>
      <c r="G150" s="204"/>
      <c r="H150" s="207">
        <v>15</v>
      </c>
      <c r="I150" s="208"/>
      <c r="J150" s="204"/>
      <c r="K150" s="204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161</v>
      </c>
      <c r="AU150" s="213" t="s">
        <v>147</v>
      </c>
      <c r="AV150" s="13" t="s">
        <v>79</v>
      </c>
      <c r="AW150" s="13" t="s">
        <v>31</v>
      </c>
      <c r="AX150" s="13" t="s">
        <v>69</v>
      </c>
      <c r="AY150" s="213" t="s">
        <v>146</v>
      </c>
    </row>
    <row r="151" spans="1:65" s="14" customFormat="1" ht="11.25">
      <c r="B151" s="214"/>
      <c r="C151" s="215"/>
      <c r="D151" s="196" t="s">
        <v>161</v>
      </c>
      <c r="E151" s="216" t="s">
        <v>19</v>
      </c>
      <c r="F151" s="217" t="s">
        <v>163</v>
      </c>
      <c r="G151" s="215"/>
      <c r="H151" s="218">
        <v>15</v>
      </c>
      <c r="I151" s="219"/>
      <c r="J151" s="215"/>
      <c r="K151" s="215"/>
      <c r="L151" s="220"/>
      <c r="M151" s="221"/>
      <c r="N151" s="222"/>
      <c r="O151" s="222"/>
      <c r="P151" s="222"/>
      <c r="Q151" s="222"/>
      <c r="R151" s="222"/>
      <c r="S151" s="222"/>
      <c r="T151" s="223"/>
      <c r="AT151" s="224" t="s">
        <v>161</v>
      </c>
      <c r="AU151" s="224" t="s">
        <v>147</v>
      </c>
      <c r="AV151" s="14" t="s">
        <v>147</v>
      </c>
      <c r="AW151" s="14" t="s">
        <v>31</v>
      </c>
      <c r="AX151" s="14" t="s">
        <v>69</v>
      </c>
      <c r="AY151" s="224" t="s">
        <v>146</v>
      </c>
    </row>
    <row r="152" spans="1:65" s="15" customFormat="1" ht="11.25">
      <c r="B152" s="225"/>
      <c r="C152" s="226"/>
      <c r="D152" s="196" t="s">
        <v>161</v>
      </c>
      <c r="E152" s="227" t="s">
        <v>19</v>
      </c>
      <c r="F152" s="228" t="s">
        <v>164</v>
      </c>
      <c r="G152" s="226"/>
      <c r="H152" s="229">
        <v>28.8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AT152" s="235" t="s">
        <v>161</v>
      </c>
      <c r="AU152" s="235" t="s">
        <v>147</v>
      </c>
      <c r="AV152" s="15" t="s">
        <v>155</v>
      </c>
      <c r="AW152" s="15" t="s">
        <v>31</v>
      </c>
      <c r="AX152" s="15" t="s">
        <v>77</v>
      </c>
      <c r="AY152" s="235" t="s">
        <v>146</v>
      </c>
    </row>
    <row r="153" spans="1:65" s="12" customFormat="1" ht="20.85" customHeight="1">
      <c r="B153" s="166"/>
      <c r="C153" s="167"/>
      <c r="D153" s="168" t="s">
        <v>68</v>
      </c>
      <c r="E153" s="180" t="s">
        <v>203</v>
      </c>
      <c r="F153" s="180" t="s">
        <v>204</v>
      </c>
      <c r="G153" s="167"/>
      <c r="H153" s="167"/>
      <c r="I153" s="170"/>
      <c r="J153" s="181">
        <f>BK153</f>
        <v>0</v>
      </c>
      <c r="K153" s="167"/>
      <c r="L153" s="172"/>
      <c r="M153" s="173"/>
      <c r="N153" s="174"/>
      <c r="O153" s="174"/>
      <c r="P153" s="175">
        <f>SUM(P154:P199)</f>
        <v>0</v>
      </c>
      <c r="Q153" s="174"/>
      <c r="R153" s="175">
        <f>SUM(R154:R199)</f>
        <v>0.61760700000000013</v>
      </c>
      <c r="S153" s="174"/>
      <c r="T153" s="176">
        <f>SUM(T154:T199)</f>
        <v>6.0000000000000006E-4</v>
      </c>
      <c r="AR153" s="177" t="s">
        <v>77</v>
      </c>
      <c r="AT153" s="178" t="s">
        <v>68</v>
      </c>
      <c r="AU153" s="178" t="s">
        <v>79</v>
      </c>
      <c r="AY153" s="177" t="s">
        <v>146</v>
      </c>
      <c r="BK153" s="179">
        <f>SUM(BK154:BK199)</f>
        <v>0</v>
      </c>
    </row>
    <row r="154" spans="1:65" s="2" customFormat="1" ht="24.2" customHeight="1">
      <c r="A154" s="37"/>
      <c r="B154" s="38"/>
      <c r="C154" s="182" t="s">
        <v>205</v>
      </c>
      <c r="D154" s="182" t="s">
        <v>151</v>
      </c>
      <c r="E154" s="183" t="s">
        <v>206</v>
      </c>
      <c r="F154" s="184" t="s">
        <v>207</v>
      </c>
      <c r="G154" s="185" t="s">
        <v>154</v>
      </c>
      <c r="H154" s="186">
        <v>15</v>
      </c>
      <c r="I154" s="187"/>
      <c r="J154" s="188">
        <f>ROUND(I154*H154,2)</f>
        <v>0</v>
      </c>
      <c r="K154" s="189"/>
      <c r="L154" s="42"/>
      <c r="M154" s="190" t="s">
        <v>19</v>
      </c>
      <c r="N154" s="191" t="s">
        <v>40</v>
      </c>
      <c r="O154" s="67"/>
      <c r="P154" s="192">
        <f>O154*H154</f>
        <v>0</v>
      </c>
      <c r="Q154" s="192">
        <v>2.7300000000000001E-2</v>
      </c>
      <c r="R154" s="192">
        <f>Q154*H154</f>
        <v>0.40950000000000003</v>
      </c>
      <c r="S154" s="192">
        <v>0</v>
      </c>
      <c r="T154" s="19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4" t="s">
        <v>155</v>
      </c>
      <c r="AT154" s="194" t="s">
        <v>151</v>
      </c>
      <c r="AU154" s="194" t="s">
        <v>147</v>
      </c>
      <c r="AY154" s="20" t="s">
        <v>146</v>
      </c>
      <c r="BE154" s="195">
        <f>IF(N154="základní",J154,0)</f>
        <v>0</v>
      </c>
      <c r="BF154" s="195">
        <f>IF(N154="snížená",J154,0)</f>
        <v>0</v>
      </c>
      <c r="BG154" s="195">
        <f>IF(N154="zákl. přenesená",J154,0)</f>
        <v>0</v>
      </c>
      <c r="BH154" s="195">
        <f>IF(N154="sníž. přenesená",J154,0)</f>
        <v>0</v>
      </c>
      <c r="BI154" s="195">
        <f>IF(N154="nulová",J154,0)</f>
        <v>0</v>
      </c>
      <c r="BJ154" s="20" t="s">
        <v>77</v>
      </c>
      <c r="BK154" s="195">
        <f>ROUND(I154*H154,2)</f>
        <v>0</v>
      </c>
      <c r="BL154" s="20" t="s">
        <v>155</v>
      </c>
      <c r="BM154" s="194" t="s">
        <v>208</v>
      </c>
    </row>
    <row r="155" spans="1:65" s="2" customFormat="1" ht="19.5">
      <c r="A155" s="37"/>
      <c r="B155" s="38"/>
      <c r="C155" s="39"/>
      <c r="D155" s="196" t="s">
        <v>157</v>
      </c>
      <c r="E155" s="39"/>
      <c r="F155" s="197" t="s">
        <v>209</v>
      </c>
      <c r="G155" s="39"/>
      <c r="H155" s="39"/>
      <c r="I155" s="198"/>
      <c r="J155" s="39"/>
      <c r="K155" s="39"/>
      <c r="L155" s="42"/>
      <c r="M155" s="199"/>
      <c r="N155" s="200"/>
      <c r="O155" s="67"/>
      <c r="P155" s="67"/>
      <c r="Q155" s="67"/>
      <c r="R155" s="67"/>
      <c r="S155" s="67"/>
      <c r="T155" s="68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20" t="s">
        <v>157</v>
      </c>
      <c r="AU155" s="20" t="s">
        <v>147</v>
      </c>
    </row>
    <row r="156" spans="1:65" s="2" customFormat="1" ht="11.25">
      <c r="A156" s="37"/>
      <c r="B156" s="38"/>
      <c r="C156" s="39"/>
      <c r="D156" s="201" t="s">
        <v>159</v>
      </c>
      <c r="E156" s="39"/>
      <c r="F156" s="202" t="s">
        <v>210</v>
      </c>
      <c r="G156" s="39"/>
      <c r="H156" s="39"/>
      <c r="I156" s="198"/>
      <c r="J156" s="39"/>
      <c r="K156" s="39"/>
      <c r="L156" s="42"/>
      <c r="M156" s="199"/>
      <c r="N156" s="200"/>
      <c r="O156" s="67"/>
      <c r="P156" s="67"/>
      <c r="Q156" s="67"/>
      <c r="R156" s="67"/>
      <c r="S156" s="67"/>
      <c r="T156" s="68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20" t="s">
        <v>159</v>
      </c>
      <c r="AU156" s="20" t="s">
        <v>147</v>
      </c>
    </row>
    <row r="157" spans="1:65" s="13" customFormat="1" ht="11.25">
      <c r="B157" s="203"/>
      <c r="C157" s="204"/>
      <c r="D157" s="196" t="s">
        <v>161</v>
      </c>
      <c r="E157" s="205" t="s">
        <v>19</v>
      </c>
      <c r="F157" s="206" t="s">
        <v>162</v>
      </c>
      <c r="G157" s="204"/>
      <c r="H157" s="207">
        <v>15</v>
      </c>
      <c r="I157" s="208"/>
      <c r="J157" s="204"/>
      <c r="K157" s="204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161</v>
      </c>
      <c r="AU157" s="213" t="s">
        <v>147</v>
      </c>
      <c r="AV157" s="13" t="s">
        <v>79</v>
      </c>
      <c r="AW157" s="13" t="s">
        <v>31</v>
      </c>
      <c r="AX157" s="13" t="s">
        <v>69</v>
      </c>
      <c r="AY157" s="213" t="s">
        <v>146</v>
      </c>
    </row>
    <row r="158" spans="1:65" s="14" customFormat="1" ht="11.25">
      <c r="B158" s="214"/>
      <c r="C158" s="215"/>
      <c r="D158" s="196" t="s">
        <v>161</v>
      </c>
      <c r="E158" s="216" t="s">
        <v>19</v>
      </c>
      <c r="F158" s="217" t="s">
        <v>163</v>
      </c>
      <c r="G158" s="215"/>
      <c r="H158" s="218">
        <v>15</v>
      </c>
      <c r="I158" s="219"/>
      <c r="J158" s="215"/>
      <c r="K158" s="215"/>
      <c r="L158" s="220"/>
      <c r="M158" s="221"/>
      <c r="N158" s="222"/>
      <c r="O158" s="222"/>
      <c r="P158" s="222"/>
      <c r="Q158" s="222"/>
      <c r="R158" s="222"/>
      <c r="S158" s="222"/>
      <c r="T158" s="223"/>
      <c r="AT158" s="224" t="s">
        <v>161</v>
      </c>
      <c r="AU158" s="224" t="s">
        <v>147</v>
      </c>
      <c r="AV158" s="14" t="s">
        <v>147</v>
      </c>
      <c r="AW158" s="14" t="s">
        <v>31</v>
      </c>
      <c r="AX158" s="14" t="s">
        <v>77</v>
      </c>
      <c r="AY158" s="224" t="s">
        <v>146</v>
      </c>
    </row>
    <row r="159" spans="1:65" s="2" customFormat="1" ht="24.2" customHeight="1">
      <c r="A159" s="37"/>
      <c r="B159" s="38"/>
      <c r="C159" s="182" t="s">
        <v>211</v>
      </c>
      <c r="D159" s="182" t="s">
        <v>151</v>
      </c>
      <c r="E159" s="183" t="s">
        <v>212</v>
      </c>
      <c r="F159" s="184" t="s">
        <v>213</v>
      </c>
      <c r="G159" s="185" t="s">
        <v>154</v>
      </c>
      <c r="H159" s="186">
        <v>15</v>
      </c>
      <c r="I159" s="187"/>
      <c r="J159" s="188">
        <f>ROUND(I159*H159,2)</f>
        <v>0</v>
      </c>
      <c r="K159" s="189"/>
      <c r="L159" s="42"/>
      <c r="M159" s="190" t="s">
        <v>19</v>
      </c>
      <c r="N159" s="191" t="s">
        <v>40</v>
      </c>
      <c r="O159" s="67"/>
      <c r="P159" s="192">
        <f>O159*H159</f>
        <v>0</v>
      </c>
      <c r="Q159" s="192">
        <v>2.2000000000000001E-4</v>
      </c>
      <c r="R159" s="192">
        <f>Q159*H159</f>
        <v>3.3E-3</v>
      </c>
      <c r="S159" s="192">
        <v>0</v>
      </c>
      <c r="T159" s="19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4" t="s">
        <v>155</v>
      </c>
      <c r="AT159" s="194" t="s">
        <v>151</v>
      </c>
      <c r="AU159" s="194" t="s">
        <v>147</v>
      </c>
      <c r="AY159" s="20" t="s">
        <v>146</v>
      </c>
      <c r="BE159" s="195">
        <f>IF(N159="základní",J159,0)</f>
        <v>0</v>
      </c>
      <c r="BF159" s="195">
        <f>IF(N159="snížená",J159,0)</f>
        <v>0</v>
      </c>
      <c r="BG159" s="195">
        <f>IF(N159="zákl. přenesená",J159,0)</f>
        <v>0</v>
      </c>
      <c r="BH159" s="195">
        <f>IF(N159="sníž. přenesená",J159,0)</f>
        <v>0</v>
      </c>
      <c r="BI159" s="195">
        <f>IF(N159="nulová",J159,0)</f>
        <v>0</v>
      </c>
      <c r="BJ159" s="20" t="s">
        <v>77</v>
      </c>
      <c r="BK159" s="195">
        <f>ROUND(I159*H159,2)</f>
        <v>0</v>
      </c>
      <c r="BL159" s="20" t="s">
        <v>155</v>
      </c>
      <c r="BM159" s="194" t="s">
        <v>214</v>
      </c>
    </row>
    <row r="160" spans="1:65" s="2" customFormat="1" ht="19.5">
      <c r="A160" s="37"/>
      <c r="B160" s="38"/>
      <c r="C160" s="39"/>
      <c r="D160" s="196" t="s">
        <v>157</v>
      </c>
      <c r="E160" s="39"/>
      <c r="F160" s="197" t="s">
        <v>215</v>
      </c>
      <c r="G160" s="39"/>
      <c r="H160" s="39"/>
      <c r="I160" s="198"/>
      <c r="J160" s="39"/>
      <c r="K160" s="39"/>
      <c r="L160" s="42"/>
      <c r="M160" s="199"/>
      <c r="N160" s="200"/>
      <c r="O160" s="67"/>
      <c r="P160" s="67"/>
      <c r="Q160" s="67"/>
      <c r="R160" s="67"/>
      <c r="S160" s="67"/>
      <c r="T160" s="68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20" t="s">
        <v>157</v>
      </c>
      <c r="AU160" s="20" t="s">
        <v>147</v>
      </c>
    </row>
    <row r="161" spans="1:65" s="13" customFormat="1" ht="11.25">
      <c r="B161" s="203"/>
      <c r="C161" s="204"/>
      <c r="D161" s="196" t="s">
        <v>161</v>
      </c>
      <c r="E161" s="205" t="s">
        <v>19</v>
      </c>
      <c r="F161" s="206" t="s">
        <v>162</v>
      </c>
      <c r="G161" s="204"/>
      <c r="H161" s="207">
        <v>15</v>
      </c>
      <c r="I161" s="208"/>
      <c r="J161" s="204"/>
      <c r="K161" s="204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161</v>
      </c>
      <c r="AU161" s="213" t="s">
        <v>147</v>
      </c>
      <c r="AV161" s="13" t="s">
        <v>79</v>
      </c>
      <c r="AW161" s="13" t="s">
        <v>31</v>
      </c>
      <c r="AX161" s="13" t="s">
        <v>69</v>
      </c>
      <c r="AY161" s="213" t="s">
        <v>146</v>
      </c>
    </row>
    <row r="162" spans="1:65" s="14" customFormat="1" ht="11.25">
      <c r="B162" s="214"/>
      <c r="C162" s="215"/>
      <c r="D162" s="196" t="s">
        <v>161</v>
      </c>
      <c r="E162" s="216" t="s">
        <v>19</v>
      </c>
      <c r="F162" s="217" t="s">
        <v>163</v>
      </c>
      <c r="G162" s="215"/>
      <c r="H162" s="218">
        <v>15</v>
      </c>
      <c r="I162" s="219"/>
      <c r="J162" s="215"/>
      <c r="K162" s="215"/>
      <c r="L162" s="220"/>
      <c r="M162" s="221"/>
      <c r="N162" s="222"/>
      <c r="O162" s="222"/>
      <c r="P162" s="222"/>
      <c r="Q162" s="222"/>
      <c r="R162" s="222"/>
      <c r="S162" s="222"/>
      <c r="T162" s="223"/>
      <c r="AT162" s="224" t="s">
        <v>161</v>
      </c>
      <c r="AU162" s="224" t="s">
        <v>147</v>
      </c>
      <c r="AV162" s="14" t="s">
        <v>147</v>
      </c>
      <c r="AW162" s="14" t="s">
        <v>31</v>
      </c>
      <c r="AX162" s="14" t="s">
        <v>77</v>
      </c>
      <c r="AY162" s="224" t="s">
        <v>146</v>
      </c>
    </row>
    <row r="163" spans="1:65" s="2" customFormat="1" ht="44.25" customHeight="1">
      <c r="A163" s="37"/>
      <c r="B163" s="38"/>
      <c r="C163" s="182" t="s">
        <v>216</v>
      </c>
      <c r="D163" s="182" t="s">
        <v>151</v>
      </c>
      <c r="E163" s="183" t="s">
        <v>217</v>
      </c>
      <c r="F163" s="184" t="s">
        <v>218</v>
      </c>
      <c r="G163" s="185" t="s">
        <v>154</v>
      </c>
      <c r="H163" s="186">
        <v>15</v>
      </c>
      <c r="I163" s="187"/>
      <c r="J163" s="188">
        <f>ROUND(I163*H163,2)</f>
        <v>0</v>
      </c>
      <c r="K163" s="189"/>
      <c r="L163" s="42"/>
      <c r="M163" s="190" t="s">
        <v>19</v>
      </c>
      <c r="N163" s="191" t="s">
        <v>40</v>
      </c>
      <c r="O163" s="67"/>
      <c r="P163" s="192">
        <f>O163*H163</f>
        <v>0</v>
      </c>
      <c r="Q163" s="192">
        <v>8.5199999999999998E-3</v>
      </c>
      <c r="R163" s="192">
        <f>Q163*H163</f>
        <v>0.1278</v>
      </c>
      <c r="S163" s="192">
        <v>0</v>
      </c>
      <c r="T163" s="19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4" t="s">
        <v>155</v>
      </c>
      <c r="AT163" s="194" t="s">
        <v>151</v>
      </c>
      <c r="AU163" s="194" t="s">
        <v>147</v>
      </c>
      <c r="AY163" s="20" t="s">
        <v>146</v>
      </c>
      <c r="BE163" s="195">
        <f>IF(N163="základní",J163,0)</f>
        <v>0</v>
      </c>
      <c r="BF163" s="195">
        <f>IF(N163="snížená",J163,0)</f>
        <v>0</v>
      </c>
      <c r="BG163" s="195">
        <f>IF(N163="zákl. přenesená",J163,0)</f>
        <v>0</v>
      </c>
      <c r="BH163" s="195">
        <f>IF(N163="sníž. přenesená",J163,0)</f>
        <v>0</v>
      </c>
      <c r="BI163" s="195">
        <f>IF(N163="nulová",J163,0)</f>
        <v>0</v>
      </c>
      <c r="BJ163" s="20" t="s">
        <v>77</v>
      </c>
      <c r="BK163" s="195">
        <f>ROUND(I163*H163,2)</f>
        <v>0</v>
      </c>
      <c r="BL163" s="20" t="s">
        <v>155</v>
      </c>
      <c r="BM163" s="194" t="s">
        <v>219</v>
      </c>
    </row>
    <row r="164" spans="1:65" s="2" customFormat="1" ht="48.75">
      <c r="A164" s="37"/>
      <c r="B164" s="38"/>
      <c r="C164" s="39"/>
      <c r="D164" s="196" t="s">
        <v>157</v>
      </c>
      <c r="E164" s="39"/>
      <c r="F164" s="197" t="s">
        <v>220</v>
      </c>
      <c r="G164" s="39"/>
      <c r="H164" s="39"/>
      <c r="I164" s="198"/>
      <c r="J164" s="39"/>
      <c r="K164" s="39"/>
      <c r="L164" s="42"/>
      <c r="M164" s="199"/>
      <c r="N164" s="200"/>
      <c r="O164" s="67"/>
      <c r="P164" s="67"/>
      <c r="Q164" s="67"/>
      <c r="R164" s="67"/>
      <c r="S164" s="67"/>
      <c r="T164" s="68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20" t="s">
        <v>157</v>
      </c>
      <c r="AU164" s="20" t="s">
        <v>147</v>
      </c>
    </row>
    <row r="165" spans="1:65" s="2" customFormat="1" ht="11.25">
      <c r="A165" s="37"/>
      <c r="B165" s="38"/>
      <c r="C165" s="39"/>
      <c r="D165" s="201" t="s">
        <v>159</v>
      </c>
      <c r="E165" s="39"/>
      <c r="F165" s="202" t="s">
        <v>221</v>
      </c>
      <c r="G165" s="39"/>
      <c r="H165" s="39"/>
      <c r="I165" s="198"/>
      <c r="J165" s="39"/>
      <c r="K165" s="39"/>
      <c r="L165" s="42"/>
      <c r="M165" s="199"/>
      <c r="N165" s="200"/>
      <c r="O165" s="67"/>
      <c r="P165" s="67"/>
      <c r="Q165" s="67"/>
      <c r="R165" s="67"/>
      <c r="S165" s="67"/>
      <c r="T165" s="68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20" t="s">
        <v>159</v>
      </c>
      <c r="AU165" s="20" t="s">
        <v>147</v>
      </c>
    </row>
    <row r="166" spans="1:65" s="13" customFormat="1" ht="11.25">
      <c r="B166" s="203"/>
      <c r="C166" s="204"/>
      <c r="D166" s="196" t="s">
        <v>161</v>
      </c>
      <c r="E166" s="205" t="s">
        <v>19</v>
      </c>
      <c r="F166" s="206" t="s">
        <v>162</v>
      </c>
      <c r="G166" s="204"/>
      <c r="H166" s="207">
        <v>15</v>
      </c>
      <c r="I166" s="208"/>
      <c r="J166" s="204"/>
      <c r="K166" s="204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161</v>
      </c>
      <c r="AU166" s="213" t="s">
        <v>147</v>
      </c>
      <c r="AV166" s="13" t="s">
        <v>79</v>
      </c>
      <c r="AW166" s="13" t="s">
        <v>31</v>
      </c>
      <c r="AX166" s="13" t="s">
        <v>69</v>
      </c>
      <c r="AY166" s="213" t="s">
        <v>146</v>
      </c>
    </row>
    <row r="167" spans="1:65" s="14" customFormat="1" ht="11.25">
      <c r="B167" s="214"/>
      <c r="C167" s="215"/>
      <c r="D167" s="196" t="s">
        <v>161</v>
      </c>
      <c r="E167" s="216" t="s">
        <v>19</v>
      </c>
      <c r="F167" s="217" t="s">
        <v>163</v>
      </c>
      <c r="G167" s="215"/>
      <c r="H167" s="218">
        <v>15</v>
      </c>
      <c r="I167" s="219"/>
      <c r="J167" s="215"/>
      <c r="K167" s="215"/>
      <c r="L167" s="220"/>
      <c r="M167" s="221"/>
      <c r="N167" s="222"/>
      <c r="O167" s="222"/>
      <c r="P167" s="222"/>
      <c r="Q167" s="222"/>
      <c r="R167" s="222"/>
      <c r="S167" s="222"/>
      <c r="T167" s="223"/>
      <c r="AT167" s="224" t="s">
        <v>161</v>
      </c>
      <c r="AU167" s="224" t="s">
        <v>147</v>
      </c>
      <c r="AV167" s="14" t="s">
        <v>147</v>
      </c>
      <c r="AW167" s="14" t="s">
        <v>31</v>
      </c>
      <c r="AX167" s="14" t="s">
        <v>77</v>
      </c>
      <c r="AY167" s="224" t="s">
        <v>146</v>
      </c>
    </row>
    <row r="168" spans="1:65" s="2" customFormat="1" ht="21.75" customHeight="1">
      <c r="A168" s="37"/>
      <c r="B168" s="38"/>
      <c r="C168" s="246" t="s">
        <v>222</v>
      </c>
      <c r="D168" s="246" t="s">
        <v>223</v>
      </c>
      <c r="E168" s="247" t="s">
        <v>224</v>
      </c>
      <c r="F168" s="248" t="s">
        <v>225</v>
      </c>
      <c r="G168" s="249" t="s">
        <v>154</v>
      </c>
      <c r="H168" s="250">
        <v>15.75</v>
      </c>
      <c r="I168" s="251"/>
      <c r="J168" s="252">
        <f>ROUND(I168*H168,2)</f>
        <v>0</v>
      </c>
      <c r="K168" s="253"/>
      <c r="L168" s="254"/>
      <c r="M168" s="255" t="s">
        <v>19</v>
      </c>
      <c r="N168" s="256" t="s">
        <v>40</v>
      </c>
      <c r="O168" s="67"/>
      <c r="P168" s="192">
        <f>O168*H168</f>
        <v>0</v>
      </c>
      <c r="Q168" s="192">
        <v>1.5E-3</v>
      </c>
      <c r="R168" s="192">
        <f>Q168*H168</f>
        <v>2.3625E-2</v>
      </c>
      <c r="S168" s="192">
        <v>0</v>
      </c>
      <c r="T168" s="19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4" t="s">
        <v>211</v>
      </c>
      <c r="AT168" s="194" t="s">
        <v>223</v>
      </c>
      <c r="AU168" s="194" t="s">
        <v>147</v>
      </c>
      <c r="AY168" s="20" t="s">
        <v>146</v>
      </c>
      <c r="BE168" s="195">
        <f>IF(N168="základní",J168,0)</f>
        <v>0</v>
      </c>
      <c r="BF168" s="195">
        <f>IF(N168="snížená",J168,0)</f>
        <v>0</v>
      </c>
      <c r="BG168" s="195">
        <f>IF(N168="zákl. přenesená",J168,0)</f>
        <v>0</v>
      </c>
      <c r="BH168" s="195">
        <f>IF(N168="sníž. přenesená",J168,0)</f>
        <v>0</v>
      </c>
      <c r="BI168" s="195">
        <f>IF(N168="nulová",J168,0)</f>
        <v>0</v>
      </c>
      <c r="BJ168" s="20" t="s">
        <v>77</v>
      </c>
      <c r="BK168" s="195">
        <f>ROUND(I168*H168,2)</f>
        <v>0</v>
      </c>
      <c r="BL168" s="20" t="s">
        <v>155</v>
      </c>
      <c r="BM168" s="194" t="s">
        <v>226</v>
      </c>
    </row>
    <row r="169" spans="1:65" s="2" customFormat="1" ht="11.25">
      <c r="A169" s="37"/>
      <c r="B169" s="38"/>
      <c r="C169" s="39"/>
      <c r="D169" s="196" t="s">
        <v>157</v>
      </c>
      <c r="E169" s="39"/>
      <c r="F169" s="197" t="s">
        <v>225</v>
      </c>
      <c r="G169" s="39"/>
      <c r="H169" s="39"/>
      <c r="I169" s="198"/>
      <c r="J169" s="39"/>
      <c r="K169" s="39"/>
      <c r="L169" s="42"/>
      <c r="M169" s="199"/>
      <c r="N169" s="200"/>
      <c r="O169" s="67"/>
      <c r="P169" s="67"/>
      <c r="Q169" s="67"/>
      <c r="R169" s="67"/>
      <c r="S169" s="67"/>
      <c r="T169" s="68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20" t="s">
        <v>157</v>
      </c>
      <c r="AU169" s="20" t="s">
        <v>147</v>
      </c>
    </row>
    <row r="170" spans="1:65" s="13" customFormat="1" ht="11.25">
      <c r="B170" s="203"/>
      <c r="C170" s="204"/>
      <c r="D170" s="196" t="s">
        <v>161</v>
      </c>
      <c r="E170" s="205" t="s">
        <v>19</v>
      </c>
      <c r="F170" s="206" t="s">
        <v>162</v>
      </c>
      <c r="G170" s="204"/>
      <c r="H170" s="207">
        <v>15</v>
      </c>
      <c r="I170" s="208"/>
      <c r="J170" s="204"/>
      <c r="K170" s="204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161</v>
      </c>
      <c r="AU170" s="213" t="s">
        <v>147</v>
      </c>
      <c r="AV170" s="13" t="s">
        <v>79</v>
      </c>
      <c r="AW170" s="13" t="s">
        <v>31</v>
      </c>
      <c r="AX170" s="13" t="s">
        <v>69</v>
      </c>
      <c r="AY170" s="213" t="s">
        <v>146</v>
      </c>
    </row>
    <row r="171" spans="1:65" s="14" customFormat="1" ht="11.25">
      <c r="B171" s="214"/>
      <c r="C171" s="215"/>
      <c r="D171" s="196" t="s">
        <v>161</v>
      </c>
      <c r="E171" s="216" t="s">
        <v>19</v>
      </c>
      <c r="F171" s="217" t="s">
        <v>163</v>
      </c>
      <c r="G171" s="215"/>
      <c r="H171" s="218">
        <v>15</v>
      </c>
      <c r="I171" s="219"/>
      <c r="J171" s="215"/>
      <c r="K171" s="215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161</v>
      </c>
      <c r="AU171" s="224" t="s">
        <v>147</v>
      </c>
      <c r="AV171" s="14" t="s">
        <v>147</v>
      </c>
      <c r="AW171" s="14" t="s">
        <v>31</v>
      </c>
      <c r="AX171" s="14" t="s">
        <v>77</v>
      </c>
      <c r="AY171" s="224" t="s">
        <v>146</v>
      </c>
    </row>
    <row r="172" spans="1:65" s="13" customFormat="1" ht="11.25">
      <c r="B172" s="203"/>
      <c r="C172" s="204"/>
      <c r="D172" s="196" t="s">
        <v>161</v>
      </c>
      <c r="E172" s="204"/>
      <c r="F172" s="206" t="s">
        <v>227</v>
      </c>
      <c r="G172" s="204"/>
      <c r="H172" s="207">
        <v>15.75</v>
      </c>
      <c r="I172" s="208"/>
      <c r="J172" s="204"/>
      <c r="K172" s="204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161</v>
      </c>
      <c r="AU172" s="213" t="s">
        <v>147</v>
      </c>
      <c r="AV172" s="13" t="s">
        <v>79</v>
      </c>
      <c r="AW172" s="13" t="s">
        <v>4</v>
      </c>
      <c r="AX172" s="13" t="s">
        <v>77</v>
      </c>
      <c r="AY172" s="213" t="s">
        <v>146</v>
      </c>
    </row>
    <row r="173" spans="1:65" s="2" customFormat="1" ht="37.9" customHeight="1">
      <c r="A173" s="37"/>
      <c r="B173" s="38"/>
      <c r="C173" s="182" t="s">
        <v>228</v>
      </c>
      <c r="D173" s="182" t="s">
        <v>151</v>
      </c>
      <c r="E173" s="183" t="s">
        <v>229</v>
      </c>
      <c r="F173" s="184" t="s">
        <v>230</v>
      </c>
      <c r="G173" s="185" t="s">
        <v>154</v>
      </c>
      <c r="H173" s="186">
        <v>15</v>
      </c>
      <c r="I173" s="187"/>
      <c r="J173" s="188">
        <f>ROUND(I173*H173,2)</f>
        <v>0</v>
      </c>
      <c r="K173" s="189"/>
      <c r="L173" s="42"/>
      <c r="M173" s="190" t="s">
        <v>19</v>
      </c>
      <c r="N173" s="191" t="s">
        <v>40</v>
      </c>
      <c r="O173" s="67"/>
      <c r="P173" s="192">
        <f>O173*H173</f>
        <v>0</v>
      </c>
      <c r="Q173" s="192">
        <v>8.0000000000000007E-5</v>
      </c>
      <c r="R173" s="192">
        <f>Q173*H173</f>
        <v>1.2000000000000001E-3</v>
      </c>
      <c r="S173" s="192">
        <v>0</v>
      </c>
      <c r="T173" s="19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94" t="s">
        <v>155</v>
      </c>
      <c r="AT173" s="194" t="s">
        <v>151</v>
      </c>
      <c r="AU173" s="194" t="s">
        <v>147</v>
      </c>
      <c r="AY173" s="20" t="s">
        <v>146</v>
      </c>
      <c r="BE173" s="195">
        <f>IF(N173="základní",J173,0)</f>
        <v>0</v>
      </c>
      <c r="BF173" s="195">
        <f>IF(N173="snížená",J173,0)</f>
        <v>0</v>
      </c>
      <c r="BG173" s="195">
        <f>IF(N173="zákl. přenesená",J173,0)</f>
        <v>0</v>
      </c>
      <c r="BH173" s="195">
        <f>IF(N173="sníž. přenesená",J173,0)</f>
        <v>0</v>
      </c>
      <c r="BI173" s="195">
        <f>IF(N173="nulová",J173,0)</f>
        <v>0</v>
      </c>
      <c r="BJ173" s="20" t="s">
        <v>77</v>
      </c>
      <c r="BK173" s="195">
        <f>ROUND(I173*H173,2)</f>
        <v>0</v>
      </c>
      <c r="BL173" s="20" t="s">
        <v>155</v>
      </c>
      <c r="BM173" s="194" t="s">
        <v>231</v>
      </c>
    </row>
    <row r="174" spans="1:65" s="2" customFormat="1" ht="29.25">
      <c r="A174" s="37"/>
      <c r="B174" s="38"/>
      <c r="C174" s="39"/>
      <c r="D174" s="196" t="s">
        <v>157</v>
      </c>
      <c r="E174" s="39"/>
      <c r="F174" s="197" t="s">
        <v>232</v>
      </c>
      <c r="G174" s="39"/>
      <c r="H174" s="39"/>
      <c r="I174" s="198"/>
      <c r="J174" s="39"/>
      <c r="K174" s="39"/>
      <c r="L174" s="42"/>
      <c r="M174" s="199"/>
      <c r="N174" s="200"/>
      <c r="O174" s="67"/>
      <c r="P174" s="67"/>
      <c r="Q174" s="67"/>
      <c r="R174" s="67"/>
      <c r="S174" s="67"/>
      <c r="T174" s="68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20" t="s">
        <v>157</v>
      </c>
      <c r="AU174" s="20" t="s">
        <v>147</v>
      </c>
    </row>
    <row r="175" spans="1:65" s="13" customFormat="1" ht="11.25">
      <c r="B175" s="203"/>
      <c r="C175" s="204"/>
      <c r="D175" s="196" t="s">
        <v>161</v>
      </c>
      <c r="E175" s="205" t="s">
        <v>19</v>
      </c>
      <c r="F175" s="206" t="s">
        <v>162</v>
      </c>
      <c r="G175" s="204"/>
      <c r="H175" s="207">
        <v>15</v>
      </c>
      <c r="I175" s="208"/>
      <c r="J175" s="204"/>
      <c r="K175" s="204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161</v>
      </c>
      <c r="AU175" s="213" t="s">
        <v>147</v>
      </c>
      <c r="AV175" s="13" t="s">
        <v>79</v>
      </c>
      <c r="AW175" s="13" t="s">
        <v>31</v>
      </c>
      <c r="AX175" s="13" t="s">
        <v>69</v>
      </c>
      <c r="AY175" s="213" t="s">
        <v>146</v>
      </c>
    </row>
    <row r="176" spans="1:65" s="14" customFormat="1" ht="11.25">
      <c r="B176" s="214"/>
      <c r="C176" s="215"/>
      <c r="D176" s="196" t="s">
        <v>161</v>
      </c>
      <c r="E176" s="216" t="s">
        <v>19</v>
      </c>
      <c r="F176" s="217" t="s">
        <v>163</v>
      </c>
      <c r="G176" s="215"/>
      <c r="H176" s="218">
        <v>15</v>
      </c>
      <c r="I176" s="219"/>
      <c r="J176" s="215"/>
      <c r="K176" s="215"/>
      <c r="L176" s="220"/>
      <c r="M176" s="221"/>
      <c r="N176" s="222"/>
      <c r="O176" s="222"/>
      <c r="P176" s="222"/>
      <c r="Q176" s="222"/>
      <c r="R176" s="222"/>
      <c r="S176" s="222"/>
      <c r="T176" s="223"/>
      <c r="AT176" s="224" t="s">
        <v>161</v>
      </c>
      <c r="AU176" s="224" t="s">
        <v>147</v>
      </c>
      <c r="AV176" s="14" t="s">
        <v>147</v>
      </c>
      <c r="AW176" s="14" t="s">
        <v>31</v>
      </c>
      <c r="AX176" s="14" t="s">
        <v>77</v>
      </c>
      <c r="AY176" s="224" t="s">
        <v>146</v>
      </c>
    </row>
    <row r="177" spans="1:65" s="2" customFormat="1" ht="24.2" customHeight="1">
      <c r="A177" s="37"/>
      <c r="B177" s="38"/>
      <c r="C177" s="182" t="s">
        <v>8</v>
      </c>
      <c r="D177" s="182" t="s">
        <v>151</v>
      </c>
      <c r="E177" s="183" t="s">
        <v>233</v>
      </c>
      <c r="F177" s="184" t="s">
        <v>234</v>
      </c>
      <c r="G177" s="185" t="s">
        <v>235</v>
      </c>
      <c r="H177" s="186">
        <v>5.4</v>
      </c>
      <c r="I177" s="187"/>
      <c r="J177" s="188">
        <f>ROUND(I177*H177,2)</f>
        <v>0</v>
      </c>
      <c r="K177" s="189"/>
      <c r="L177" s="42"/>
      <c r="M177" s="190" t="s">
        <v>19</v>
      </c>
      <c r="N177" s="191" t="s">
        <v>40</v>
      </c>
      <c r="O177" s="67"/>
      <c r="P177" s="192">
        <f>O177*H177</f>
        <v>0</v>
      </c>
      <c r="Q177" s="192">
        <v>3.0000000000000001E-5</v>
      </c>
      <c r="R177" s="192">
        <f>Q177*H177</f>
        <v>1.6200000000000001E-4</v>
      </c>
      <c r="S177" s="192">
        <v>0</v>
      </c>
      <c r="T177" s="19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4" t="s">
        <v>155</v>
      </c>
      <c r="AT177" s="194" t="s">
        <v>151</v>
      </c>
      <c r="AU177" s="194" t="s">
        <v>147</v>
      </c>
      <c r="AY177" s="20" t="s">
        <v>146</v>
      </c>
      <c r="BE177" s="195">
        <f>IF(N177="základní",J177,0)</f>
        <v>0</v>
      </c>
      <c r="BF177" s="195">
        <f>IF(N177="snížená",J177,0)</f>
        <v>0</v>
      </c>
      <c r="BG177" s="195">
        <f>IF(N177="zákl. přenesená",J177,0)</f>
        <v>0</v>
      </c>
      <c r="BH177" s="195">
        <f>IF(N177="sníž. přenesená",J177,0)</f>
        <v>0</v>
      </c>
      <c r="BI177" s="195">
        <f>IF(N177="nulová",J177,0)</f>
        <v>0</v>
      </c>
      <c r="BJ177" s="20" t="s">
        <v>77</v>
      </c>
      <c r="BK177" s="195">
        <f>ROUND(I177*H177,2)</f>
        <v>0</v>
      </c>
      <c r="BL177" s="20" t="s">
        <v>155</v>
      </c>
      <c r="BM177" s="194" t="s">
        <v>236</v>
      </c>
    </row>
    <row r="178" spans="1:65" s="2" customFormat="1" ht="19.5">
      <c r="A178" s="37"/>
      <c r="B178" s="38"/>
      <c r="C178" s="39"/>
      <c r="D178" s="196" t="s">
        <v>157</v>
      </c>
      <c r="E178" s="39"/>
      <c r="F178" s="197" t="s">
        <v>237</v>
      </c>
      <c r="G178" s="39"/>
      <c r="H178" s="39"/>
      <c r="I178" s="198"/>
      <c r="J178" s="39"/>
      <c r="K178" s="39"/>
      <c r="L178" s="42"/>
      <c r="M178" s="199"/>
      <c r="N178" s="200"/>
      <c r="O178" s="67"/>
      <c r="P178" s="67"/>
      <c r="Q178" s="67"/>
      <c r="R178" s="67"/>
      <c r="S178" s="67"/>
      <c r="T178" s="68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20" t="s">
        <v>157</v>
      </c>
      <c r="AU178" s="20" t="s">
        <v>147</v>
      </c>
    </row>
    <row r="179" spans="1:65" s="13" customFormat="1" ht="11.25">
      <c r="B179" s="203"/>
      <c r="C179" s="204"/>
      <c r="D179" s="196" t="s">
        <v>161</v>
      </c>
      <c r="E179" s="205" t="s">
        <v>19</v>
      </c>
      <c r="F179" s="206" t="s">
        <v>238</v>
      </c>
      <c r="G179" s="204"/>
      <c r="H179" s="207">
        <v>5.4</v>
      </c>
      <c r="I179" s="208"/>
      <c r="J179" s="204"/>
      <c r="K179" s="204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161</v>
      </c>
      <c r="AU179" s="213" t="s">
        <v>147</v>
      </c>
      <c r="AV179" s="13" t="s">
        <v>79</v>
      </c>
      <c r="AW179" s="13" t="s">
        <v>31</v>
      </c>
      <c r="AX179" s="13" t="s">
        <v>69</v>
      </c>
      <c r="AY179" s="213" t="s">
        <v>146</v>
      </c>
    </row>
    <row r="180" spans="1:65" s="14" customFormat="1" ht="11.25">
      <c r="B180" s="214"/>
      <c r="C180" s="215"/>
      <c r="D180" s="196" t="s">
        <v>161</v>
      </c>
      <c r="E180" s="216" t="s">
        <v>19</v>
      </c>
      <c r="F180" s="217" t="s">
        <v>163</v>
      </c>
      <c r="G180" s="215"/>
      <c r="H180" s="218">
        <v>5.4</v>
      </c>
      <c r="I180" s="219"/>
      <c r="J180" s="215"/>
      <c r="K180" s="215"/>
      <c r="L180" s="220"/>
      <c r="M180" s="221"/>
      <c r="N180" s="222"/>
      <c r="O180" s="222"/>
      <c r="P180" s="222"/>
      <c r="Q180" s="222"/>
      <c r="R180" s="222"/>
      <c r="S180" s="222"/>
      <c r="T180" s="223"/>
      <c r="AT180" s="224" t="s">
        <v>161</v>
      </c>
      <c r="AU180" s="224" t="s">
        <v>147</v>
      </c>
      <c r="AV180" s="14" t="s">
        <v>147</v>
      </c>
      <c r="AW180" s="14" t="s">
        <v>31</v>
      </c>
      <c r="AX180" s="14" t="s">
        <v>77</v>
      </c>
      <c r="AY180" s="224" t="s">
        <v>146</v>
      </c>
    </row>
    <row r="181" spans="1:65" s="2" customFormat="1" ht="24.2" customHeight="1">
      <c r="A181" s="37"/>
      <c r="B181" s="38"/>
      <c r="C181" s="246" t="s">
        <v>239</v>
      </c>
      <c r="D181" s="246" t="s">
        <v>223</v>
      </c>
      <c r="E181" s="247" t="s">
        <v>240</v>
      </c>
      <c r="F181" s="248" t="s">
        <v>241</v>
      </c>
      <c r="G181" s="249" t="s">
        <v>235</v>
      </c>
      <c r="H181" s="250">
        <v>6</v>
      </c>
      <c r="I181" s="251"/>
      <c r="J181" s="252">
        <f>ROUND(I181*H181,2)</f>
        <v>0</v>
      </c>
      <c r="K181" s="253"/>
      <c r="L181" s="254"/>
      <c r="M181" s="255" t="s">
        <v>19</v>
      </c>
      <c r="N181" s="256" t="s">
        <v>40</v>
      </c>
      <c r="O181" s="67"/>
      <c r="P181" s="192">
        <f>O181*H181</f>
        <v>0</v>
      </c>
      <c r="Q181" s="192">
        <v>3.2000000000000003E-4</v>
      </c>
      <c r="R181" s="192">
        <f>Q181*H181</f>
        <v>1.9200000000000003E-3</v>
      </c>
      <c r="S181" s="192">
        <v>0</v>
      </c>
      <c r="T181" s="19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94" t="s">
        <v>211</v>
      </c>
      <c r="AT181" s="194" t="s">
        <v>223</v>
      </c>
      <c r="AU181" s="194" t="s">
        <v>147</v>
      </c>
      <c r="AY181" s="20" t="s">
        <v>146</v>
      </c>
      <c r="BE181" s="195">
        <f>IF(N181="základní",J181,0)</f>
        <v>0</v>
      </c>
      <c r="BF181" s="195">
        <f>IF(N181="snížená",J181,0)</f>
        <v>0</v>
      </c>
      <c r="BG181" s="195">
        <f>IF(N181="zákl. přenesená",J181,0)</f>
        <v>0</v>
      </c>
      <c r="BH181" s="195">
        <f>IF(N181="sníž. přenesená",J181,0)</f>
        <v>0</v>
      </c>
      <c r="BI181" s="195">
        <f>IF(N181="nulová",J181,0)</f>
        <v>0</v>
      </c>
      <c r="BJ181" s="20" t="s">
        <v>77</v>
      </c>
      <c r="BK181" s="195">
        <f>ROUND(I181*H181,2)</f>
        <v>0</v>
      </c>
      <c r="BL181" s="20" t="s">
        <v>155</v>
      </c>
      <c r="BM181" s="194" t="s">
        <v>242</v>
      </c>
    </row>
    <row r="182" spans="1:65" s="2" customFormat="1" ht="11.25">
      <c r="A182" s="37"/>
      <c r="B182" s="38"/>
      <c r="C182" s="39"/>
      <c r="D182" s="196" t="s">
        <v>157</v>
      </c>
      <c r="E182" s="39"/>
      <c r="F182" s="197" t="s">
        <v>241</v>
      </c>
      <c r="G182" s="39"/>
      <c r="H182" s="39"/>
      <c r="I182" s="198"/>
      <c r="J182" s="39"/>
      <c r="K182" s="39"/>
      <c r="L182" s="42"/>
      <c r="M182" s="199"/>
      <c r="N182" s="200"/>
      <c r="O182" s="67"/>
      <c r="P182" s="67"/>
      <c r="Q182" s="67"/>
      <c r="R182" s="67"/>
      <c r="S182" s="67"/>
      <c r="T182" s="68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20" t="s">
        <v>157</v>
      </c>
      <c r="AU182" s="20" t="s">
        <v>147</v>
      </c>
    </row>
    <row r="183" spans="1:65" s="13" customFormat="1" ht="11.25">
      <c r="B183" s="203"/>
      <c r="C183" s="204"/>
      <c r="D183" s="196" t="s">
        <v>161</v>
      </c>
      <c r="E183" s="205" t="s">
        <v>19</v>
      </c>
      <c r="F183" s="206" t="s">
        <v>189</v>
      </c>
      <c r="G183" s="204"/>
      <c r="H183" s="207">
        <v>6</v>
      </c>
      <c r="I183" s="208"/>
      <c r="J183" s="204"/>
      <c r="K183" s="204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161</v>
      </c>
      <c r="AU183" s="213" t="s">
        <v>147</v>
      </c>
      <c r="AV183" s="13" t="s">
        <v>79</v>
      </c>
      <c r="AW183" s="13" t="s">
        <v>31</v>
      </c>
      <c r="AX183" s="13" t="s">
        <v>77</v>
      </c>
      <c r="AY183" s="213" t="s">
        <v>146</v>
      </c>
    </row>
    <row r="184" spans="1:65" s="2" customFormat="1" ht="16.5" customHeight="1">
      <c r="A184" s="37"/>
      <c r="B184" s="38"/>
      <c r="C184" s="182" t="s">
        <v>243</v>
      </c>
      <c r="D184" s="182" t="s">
        <v>151</v>
      </c>
      <c r="E184" s="183" t="s">
        <v>244</v>
      </c>
      <c r="F184" s="184" t="s">
        <v>245</v>
      </c>
      <c r="G184" s="185" t="s">
        <v>235</v>
      </c>
      <c r="H184" s="186">
        <v>6</v>
      </c>
      <c r="I184" s="187"/>
      <c r="J184" s="188">
        <f>ROUND(I184*H184,2)</f>
        <v>0</v>
      </c>
      <c r="K184" s="189"/>
      <c r="L184" s="42"/>
      <c r="M184" s="190" t="s">
        <v>19</v>
      </c>
      <c r="N184" s="191" t="s">
        <v>40</v>
      </c>
      <c r="O184" s="67"/>
      <c r="P184" s="192">
        <f>O184*H184</f>
        <v>0</v>
      </c>
      <c r="Q184" s="192">
        <v>0</v>
      </c>
      <c r="R184" s="192">
        <f>Q184*H184</f>
        <v>0</v>
      </c>
      <c r="S184" s="192">
        <v>0</v>
      </c>
      <c r="T184" s="19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94" t="s">
        <v>155</v>
      </c>
      <c r="AT184" s="194" t="s">
        <v>151</v>
      </c>
      <c r="AU184" s="194" t="s">
        <v>147</v>
      </c>
      <c r="AY184" s="20" t="s">
        <v>146</v>
      </c>
      <c r="BE184" s="195">
        <f>IF(N184="základní",J184,0)</f>
        <v>0</v>
      </c>
      <c r="BF184" s="195">
        <f>IF(N184="snížená",J184,0)</f>
        <v>0</v>
      </c>
      <c r="BG184" s="195">
        <f>IF(N184="zákl. přenesená",J184,0)</f>
        <v>0</v>
      </c>
      <c r="BH184" s="195">
        <f>IF(N184="sníž. přenesená",J184,0)</f>
        <v>0</v>
      </c>
      <c r="BI184" s="195">
        <f>IF(N184="nulová",J184,0)</f>
        <v>0</v>
      </c>
      <c r="BJ184" s="20" t="s">
        <v>77</v>
      </c>
      <c r="BK184" s="195">
        <f>ROUND(I184*H184,2)</f>
        <v>0</v>
      </c>
      <c r="BL184" s="20" t="s">
        <v>155</v>
      </c>
      <c r="BM184" s="194" t="s">
        <v>246</v>
      </c>
    </row>
    <row r="185" spans="1:65" s="2" customFormat="1" ht="19.5">
      <c r="A185" s="37"/>
      <c r="B185" s="38"/>
      <c r="C185" s="39"/>
      <c r="D185" s="196" t="s">
        <v>157</v>
      </c>
      <c r="E185" s="39"/>
      <c r="F185" s="197" t="s">
        <v>247</v>
      </c>
      <c r="G185" s="39"/>
      <c r="H185" s="39"/>
      <c r="I185" s="198"/>
      <c r="J185" s="39"/>
      <c r="K185" s="39"/>
      <c r="L185" s="42"/>
      <c r="M185" s="199"/>
      <c r="N185" s="200"/>
      <c r="O185" s="67"/>
      <c r="P185" s="67"/>
      <c r="Q185" s="67"/>
      <c r="R185" s="67"/>
      <c r="S185" s="67"/>
      <c r="T185" s="68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20" t="s">
        <v>157</v>
      </c>
      <c r="AU185" s="20" t="s">
        <v>147</v>
      </c>
    </row>
    <row r="186" spans="1:65" s="13" customFormat="1" ht="11.25">
      <c r="B186" s="203"/>
      <c r="C186" s="204"/>
      <c r="D186" s="196" t="s">
        <v>161</v>
      </c>
      <c r="E186" s="205" t="s">
        <v>19</v>
      </c>
      <c r="F186" s="206" t="s">
        <v>248</v>
      </c>
      <c r="G186" s="204"/>
      <c r="H186" s="207">
        <v>6</v>
      </c>
      <c r="I186" s="208"/>
      <c r="J186" s="204"/>
      <c r="K186" s="204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161</v>
      </c>
      <c r="AU186" s="213" t="s">
        <v>147</v>
      </c>
      <c r="AV186" s="13" t="s">
        <v>79</v>
      </c>
      <c r="AW186" s="13" t="s">
        <v>31</v>
      </c>
      <c r="AX186" s="13" t="s">
        <v>69</v>
      </c>
      <c r="AY186" s="213" t="s">
        <v>146</v>
      </c>
    </row>
    <row r="187" spans="1:65" s="14" customFormat="1" ht="11.25">
      <c r="B187" s="214"/>
      <c r="C187" s="215"/>
      <c r="D187" s="196" t="s">
        <v>161</v>
      </c>
      <c r="E187" s="216" t="s">
        <v>19</v>
      </c>
      <c r="F187" s="217" t="s">
        <v>163</v>
      </c>
      <c r="G187" s="215"/>
      <c r="H187" s="218">
        <v>6</v>
      </c>
      <c r="I187" s="219"/>
      <c r="J187" s="215"/>
      <c r="K187" s="215"/>
      <c r="L187" s="220"/>
      <c r="M187" s="221"/>
      <c r="N187" s="222"/>
      <c r="O187" s="222"/>
      <c r="P187" s="222"/>
      <c r="Q187" s="222"/>
      <c r="R187" s="222"/>
      <c r="S187" s="222"/>
      <c r="T187" s="223"/>
      <c r="AT187" s="224" t="s">
        <v>161</v>
      </c>
      <c r="AU187" s="224" t="s">
        <v>147</v>
      </c>
      <c r="AV187" s="14" t="s">
        <v>147</v>
      </c>
      <c r="AW187" s="14" t="s">
        <v>31</v>
      </c>
      <c r="AX187" s="14" t="s">
        <v>77</v>
      </c>
      <c r="AY187" s="224" t="s">
        <v>146</v>
      </c>
    </row>
    <row r="188" spans="1:65" s="2" customFormat="1" ht="24.2" customHeight="1">
      <c r="A188" s="37"/>
      <c r="B188" s="38"/>
      <c r="C188" s="246" t="s">
        <v>249</v>
      </c>
      <c r="D188" s="246" t="s">
        <v>223</v>
      </c>
      <c r="E188" s="247" t="s">
        <v>250</v>
      </c>
      <c r="F188" s="248" t="s">
        <v>251</v>
      </c>
      <c r="G188" s="249" t="s">
        <v>235</v>
      </c>
      <c r="H188" s="250">
        <v>6</v>
      </c>
      <c r="I188" s="251"/>
      <c r="J188" s="252">
        <f>ROUND(I188*H188,2)</f>
        <v>0</v>
      </c>
      <c r="K188" s="253"/>
      <c r="L188" s="254"/>
      <c r="M188" s="255" t="s">
        <v>19</v>
      </c>
      <c r="N188" s="256" t="s">
        <v>40</v>
      </c>
      <c r="O188" s="67"/>
      <c r="P188" s="192">
        <f>O188*H188</f>
        <v>0</v>
      </c>
      <c r="Q188" s="192">
        <v>1E-4</v>
      </c>
      <c r="R188" s="192">
        <f>Q188*H188</f>
        <v>6.0000000000000006E-4</v>
      </c>
      <c r="S188" s="192">
        <v>0</v>
      </c>
      <c r="T188" s="193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94" t="s">
        <v>211</v>
      </c>
      <c r="AT188" s="194" t="s">
        <v>223</v>
      </c>
      <c r="AU188" s="194" t="s">
        <v>147</v>
      </c>
      <c r="AY188" s="20" t="s">
        <v>146</v>
      </c>
      <c r="BE188" s="195">
        <f>IF(N188="základní",J188,0)</f>
        <v>0</v>
      </c>
      <c r="BF188" s="195">
        <f>IF(N188="snížená",J188,0)</f>
        <v>0</v>
      </c>
      <c r="BG188" s="195">
        <f>IF(N188="zákl. přenesená",J188,0)</f>
        <v>0</v>
      </c>
      <c r="BH188" s="195">
        <f>IF(N188="sníž. přenesená",J188,0)</f>
        <v>0</v>
      </c>
      <c r="BI188" s="195">
        <f>IF(N188="nulová",J188,0)</f>
        <v>0</v>
      </c>
      <c r="BJ188" s="20" t="s">
        <v>77</v>
      </c>
      <c r="BK188" s="195">
        <f>ROUND(I188*H188,2)</f>
        <v>0</v>
      </c>
      <c r="BL188" s="20" t="s">
        <v>155</v>
      </c>
      <c r="BM188" s="194" t="s">
        <v>252</v>
      </c>
    </row>
    <row r="189" spans="1:65" s="2" customFormat="1" ht="11.25">
      <c r="A189" s="37"/>
      <c r="B189" s="38"/>
      <c r="C189" s="39"/>
      <c r="D189" s="196" t="s">
        <v>157</v>
      </c>
      <c r="E189" s="39"/>
      <c r="F189" s="197" t="s">
        <v>251</v>
      </c>
      <c r="G189" s="39"/>
      <c r="H189" s="39"/>
      <c r="I189" s="198"/>
      <c r="J189" s="39"/>
      <c r="K189" s="39"/>
      <c r="L189" s="42"/>
      <c r="M189" s="199"/>
      <c r="N189" s="200"/>
      <c r="O189" s="67"/>
      <c r="P189" s="67"/>
      <c r="Q189" s="67"/>
      <c r="R189" s="67"/>
      <c r="S189" s="67"/>
      <c r="T189" s="68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20" t="s">
        <v>157</v>
      </c>
      <c r="AU189" s="20" t="s">
        <v>147</v>
      </c>
    </row>
    <row r="190" spans="1:65" s="13" customFormat="1" ht="11.25">
      <c r="B190" s="203"/>
      <c r="C190" s="204"/>
      <c r="D190" s="196" t="s">
        <v>161</v>
      </c>
      <c r="E190" s="205" t="s">
        <v>19</v>
      </c>
      <c r="F190" s="206" t="s">
        <v>248</v>
      </c>
      <c r="G190" s="204"/>
      <c r="H190" s="207">
        <v>6</v>
      </c>
      <c r="I190" s="208"/>
      <c r="J190" s="204"/>
      <c r="K190" s="204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161</v>
      </c>
      <c r="AU190" s="213" t="s">
        <v>147</v>
      </c>
      <c r="AV190" s="13" t="s">
        <v>79</v>
      </c>
      <c r="AW190" s="13" t="s">
        <v>31</v>
      </c>
      <c r="AX190" s="13" t="s">
        <v>69</v>
      </c>
      <c r="AY190" s="213" t="s">
        <v>146</v>
      </c>
    </row>
    <row r="191" spans="1:65" s="14" customFormat="1" ht="11.25">
      <c r="B191" s="214"/>
      <c r="C191" s="215"/>
      <c r="D191" s="196" t="s">
        <v>161</v>
      </c>
      <c r="E191" s="216" t="s">
        <v>19</v>
      </c>
      <c r="F191" s="217" t="s">
        <v>163</v>
      </c>
      <c r="G191" s="215"/>
      <c r="H191" s="218">
        <v>6</v>
      </c>
      <c r="I191" s="219"/>
      <c r="J191" s="215"/>
      <c r="K191" s="215"/>
      <c r="L191" s="220"/>
      <c r="M191" s="221"/>
      <c r="N191" s="222"/>
      <c r="O191" s="222"/>
      <c r="P191" s="222"/>
      <c r="Q191" s="222"/>
      <c r="R191" s="222"/>
      <c r="S191" s="222"/>
      <c r="T191" s="223"/>
      <c r="AT191" s="224" t="s">
        <v>161</v>
      </c>
      <c r="AU191" s="224" t="s">
        <v>147</v>
      </c>
      <c r="AV191" s="14" t="s">
        <v>147</v>
      </c>
      <c r="AW191" s="14" t="s">
        <v>31</v>
      </c>
      <c r="AX191" s="14" t="s">
        <v>77</v>
      </c>
      <c r="AY191" s="224" t="s">
        <v>146</v>
      </c>
    </row>
    <row r="192" spans="1:65" s="2" customFormat="1" ht="24.2" customHeight="1">
      <c r="A192" s="37"/>
      <c r="B192" s="38"/>
      <c r="C192" s="182" t="s">
        <v>253</v>
      </c>
      <c r="D192" s="182" t="s">
        <v>151</v>
      </c>
      <c r="E192" s="183" t="s">
        <v>254</v>
      </c>
      <c r="F192" s="184" t="s">
        <v>255</v>
      </c>
      <c r="G192" s="185" t="s">
        <v>154</v>
      </c>
      <c r="H192" s="186">
        <v>15</v>
      </c>
      <c r="I192" s="187"/>
      <c r="J192" s="188">
        <f>ROUND(I192*H192,2)</f>
        <v>0</v>
      </c>
      <c r="K192" s="189"/>
      <c r="L192" s="42"/>
      <c r="M192" s="190" t="s">
        <v>19</v>
      </c>
      <c r="N192" s="191" t="s">
        <v>40</v>
      </c>
      <c r="O192" s="67"/>
      <c r="P192" s="192">
        <f>O192*H192</f>
        <v>0</v>
      </c>
      <c r="Q192" s="192">
        <v>3.3E-3</v>
      </c>
      <c r="R192" s="192">
        <f>Q192*H192</f>
        <v>4.9500000000000002E-2</v>
      </c>
      <c r="S192" s="192">
        <v>0</v>
      </c>
      <c r="T192" s="193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4" t="s">
        <v>155</v>
      </c>
      <c r="AT192" s="194" t="s">
        <v>151</v>
      </c>
      <c r="AU192" s="194" t="s">
        <v>147</v>
      </c>
      <c r="AY192" s="20" t="s">
        <v>146</v>
      </c>
      <c r="BE192" s="195">
        <f>IF(N192="základní",J192,0)</f>
        <v>0</v>
      </c>
      <c r="BF192" s="195">
        <f>IF(N192="snížená",J192,0)</f>
        <v>0</v>
      </c>
      <c r="BG192" s="195">
        <f>IF(N192="zákl. přenesená",J192,0)</f>
        <v>0</v>
      </c>
      <c r="BH192" s="195">
        <f>IF(N192="sníž. přenesená",J192,0)</f>
        <v>0</v>
      </c>
      <c r="BI192" s="195">
        <f>IF(N192="nulová",J192,0)</f>
        <v>0</v>
      </c>
      <c r="BJ192" s="20" t="s">
        <v>77</v>
      </c>
      <c r="BK192" s="195">
        <f>ROUND(I192*H192,2)</f>
        <v>0</v>
      </c>
      <c r="BL192" s="20" t="s">
        <v>155</v>
      </c>
      <c r="BM192" s="194" t="s">
        <v>256</v>
      </c>
    </row>
    <row r="193" spans="1:65" s="2" customFormat="1" ht="19.5">
      <c r="A193" s="37"/>
      <c r="B193" s="38"/>
      <c r="C193" s="39"/>
      <c r="D193" s="196" t="s">
        <v>157</v>
      </c>
      <c r="E193" s="39"/>
      <c r="F193" s="197" t="s">
        <v>257</v>
      </c>
      <c r="G193" s="39"/>
      <c r="H193" s="39"/>
      <c r="I193" s="198"/>
      <c r="J193" s="39"/>
      <c r="K193" s="39"/>
      <c r="L193" s="42"/>
      <c r="M193" s="199"/>
      <c r="N193" s="200"/>
      <c r="O193" s="67"/>
      <c r="P193" s="67"/>
      <c r="Q193" s="67"/>
      <c r="R193" s="67"/>
      <c r="S193" s="67"/>
      <c r="T193" s="68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20" t="s">
        <v>157</v>
      </c>
      <c r="AU193" s="20" t="s">
        <v>147</v>
      </c>
    </row>
    <row r="194" spans="1:65" s="2" customFormat="1" ht="11.25">
      <c r="A194" s="37"/>
      <c r="B194" s="38"/>
      <c r="C194" s="39"/>
      <c r="D194" s="201" t="s">
        <v>159</v>
      </c>
      <c r="E194" s="39"/>
      <c r="F194" s="202" t="s">
        <v>258</v>
      </c>
      <c r="G194" s="39"/>
      <c r="H194" s="39"/>
      <c r="I194" s="198"/>
      <c r="J194" s="39"/>
      <c r="K194" s="39"/>
      <c r="L194" s="42"/>
      <c r="M194" s="199"/>
      <c r="N194" s="200"/>
      <c r="O194" s="67"/>
      <c r="P194" s="67"/>
      <c r="Q194" s="67"/>
      <c r="R194" s="67"/>
      <c r="S194" s="67"/>
      <c r="T194" s="68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20" t="s">
        <v>159</v>
      </c>
      <c r="AU194" s="20" t="s">
        <v>147</v>
      </c>
    </row>
    <row r="195" spans="1:65" s="13" customFormat="1" ht="11.25">
      <c r="B195" s="203"/>
      <c r="C195" s="204"/>
      <c r="D195" s="196" t="s">
        <v>161</v>
      </c>
      <c r="E195" s="205" t="s">
        <v>19</v>
      </c>
      <c r="F195" s="206" t="s">
        <v>162</v>
      </c>
      <c r="G195" s="204"/>
      <c r="H195" s="207">
        <v>15</v>
      </c>
      <c r="I195" s="208"/>
      <c r="J195" s="204"/>
      <c r="K195" s="204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161</v>
      </c>
      <c r="AU195" s="213" t="s">
        <v>147</v>
      </c>
      <c r="AV195" s="13" t="s">
        <v>79</v>
      </c>
      <c r="AW195" s="13" t="s">
        <v>31</v>
      </c>
      <c r="AX195" s="13" t="s">
        <v>69</v>
      </c>
      <c r="AY195" s="213" t="s">
        <v>146</v>
      </c>
    </row>
    <row r="196" spans="1:65" s="14" customFormat="1" ht="11.25">
      <c r="B196" s="214"/>
      <c r="C196" s="215"/>
      <c r="D196" s="196" t="s">
        <v>161</v>
      </c>
      <c r="E196" s="216" t="s">
        <v>19</v>
      </c>
      <c r="F196" s="217" t="s">
        <v>163</v>
      </c>
      <c r="G196" s="215"/>
      <c r="H196" s="218">
        <v>15</v>
      </c>
      <c r="I196" s="219"/>
      <c r="J196" s="215"/>
      <c r="K196" s="215"/>
      <c r="L196" s="220"/>
      <c r="M196" s="221"/>
      <c r="N196" s="222"/>
      <c r="O196" s="222"/>
      <c r="P196" s="222"/>
      <c r="Q196" s="222"/>
      <c r="R196" s="222"/>
      <c r="S196" s="222"/>
      <c r="T196" s="223"/>
      <c r="AT196" s="224" t="s">
        <v>161</v>
      </c>
      <c r="AU196" s="224" t="s">
        <v>147</v>
      </c>
      <c r="AV196" s="14" t="s">
        <v>147</v>
      </c>
      <c r="AW196" s="14" t="s">
        <v>31</v>
      </c>
      <c r="AX196" s="14" t="s">
        <v>77</v>
      </c>
      <c r="AY196" s="224" t="s">
        <v>146</v>
      </c>
    </row>
    <row r="197" spans="1:65" s="2" customFormat="1" ht="16.5" customHeight="1">
      <c r="A197" s="37"/>
      <c r="B197" s="38"/>
      <c r="C197" s="182" t="s">
        <v>259</v>
      </c>
      <c r="D197" s="182" t="s">
        <v>151</v>
      </c>
      <c r="E197" s="183" t="s">
        <v>260</v>
      </c>
      <c r="F197" s="184" t="s">
        <v>261</v>
      </c>
      <c r="G197" s="185" t="s">
        <v>154</v>
      </c>
      <c r="H197" s="186">
        <v>10</v>
      </c>
      <c r="I197" s="187"/>
      <c r="J197" s="188">
        <f>ROUND(I197*H197,2)</f>
        <v>0</v>
      </c>
      <c r="K197" s="189"/>
      <c r="L197" s="42"/>
      <c r="M197" s="190" t="s">
        <v>19</v>
      </c>
      <c r="N197" s="191" t="s">
        <v>40</v>
      </c>
      <c r="O197" s="67"/>
      <c r="P197" s="192">
        <f>O197*H197</f>
        <v>0</v>
      </c>
      <c r="Q197" s="192">
        <v>0</v>
      </c>
      <c r="R197" s="192">
        <f>Q197*H197</f>
        <v>0</v>
      </c>
      <c r="S197" s="192">
        <v>6.0000000000000002E-5</v>
      </c>
      <c r="T197" s="193">
        <f>S197*H197</f>
        <v>6.0000000000000006E-4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94" t="s">
        <v>155</v>
      </c>
      <c r="AT197" s="194" t="s">
        <v>151</v>
      </c>
      <c r="AU197" s="194" t="s">
        <v>147</v>
      </c>
      <c r="AY197" s="20" t="s">
        <v>146</v>
      </c>
      <c r="BE197" s="195">
        <f>IF(N197="základní",J197,0)</f>
        <v>0</v>
      </c>
      <c r="BF197" s="195">
        <f>IF(N197="snížená",J197,0)</f>
        <v>0</v>
      </c>
      <c r="BG197" s="195">
        <f>IF(N197="zákl. přenesená",J197,0)</f>
        <v>0</v>
      </c>
      <c r="BH197" s="195">
        <f>IF(N197="sníž. přenesená",J197,0)</f>
        <v>0</v>
      </c>
      <c r="BI197" s="195">
        <f>IF(N197="nulová",J197,0)</f>
        <v>0</v>
      </c>
      <c r="BJ197" s="20" t="s">
        <v>77</v>
      </c>
      <c r="BK197" s="195">
        <f>ROUND(I197*H197,2)</f>
        <v>0</v>
      </c>
      <c r="BL197" s="20" t="s">
        <v>155</v>
      </c>
      <c r="BM197" s="194" t="s">
        <v>262</v>
      </c>
    </row>
    <row r="198" spans="1:65" s="2" customFormat="1" ht="19.5">
      <c r="A198" s="37"/>
      <c r="B198" s="38"/>
      <c r="C198" s="39"/>
      <c r="D198" s="196" t="s">
        <v>157</v>
      </c>
      <c r="E198" s="39"/>
      <c r="F198" s="197" t="s">
        <v>263</v>
      </c>
      <c r="G198" s="39"/>
      <c r="H198" s="39"/>
      <c r="I198" s="198"/>
      <c r="J198" s="39"/>
      <c r="K198" s="39"/>
      <c r="L198" s="42"/>
      <c r="M198" s="199"/>
      <c r="N198" s="200"/>
      <c r="O198" s="67"/>
      <c r="P198" s="67"/>
      <c r="Q198" s="67"/>
      <c r="R198" s="67"/>
      <c r="S198" s="67"/>
      <c r="T198" s="68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20" t="s">
        <v>157</v>
      </c>
      <c r="AU198" s="20" t="s">
        <v>147</v>
      </c>
    </row>
    <row r="199" spans="1:65" s="13" customFormat="1" ht="11.25">
      <c r="B199" s="203"/>
      <c r="C199" s="204"/>
      <c r="D199" s="196" t="s">
        <v>161</v>
      </c>
      <c r="E199" s="205" t="s">
        <v>19</v>
      </c>
      <c r="F199" s="206" t="s">
        <v>222</v>
      </c>
      <c r="G199" s="204"/>
      <c r="H199" s="207">
        <v>10</v>
      </c>
      <c r="I199" s="208"/>
      <c r="J199" s="204"/>
      <c r="K199" s="204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161</v>
      </c>
      <c r="AU199" s="213" t="s">
        <v>147</v>
      </c>
      <c r="AV199" s="13" t="s">
        <v>79</v>
      </c>
      <c r="AW199" s="13" t="s">
        <v>31</v>
      </c>
      <c r="AX199" s="13" t="s">
        <v>77</v>
      </c>
      <c r="AY199" s="213" t="s">
        <v>146</v>
      </c>
    </row>
    <row r="200" spans="1:65" s="12" customFormat="1" ht="20.85" customHeight="1">
      <c r="B200" s="166"/>
      <c r="C200" s="167"/>
      <c r="D200" s="168" t="s">
        <v>68</v>
      </c>
      <c r="E200" s="180" t="s">
        <v>264</v>
      </c>
      <c r="F200" s="180" t="s">
        <v>265</v>
      </c>
      <c r="G200" s="167"/>
      <c r="H200" s="167"/>
      <c r="I200" s="170"/>
      <c r="J200" s="181">
        <f>BK200</f>
        <v>0</v>
      </c>
      <c r="K200" s="167"/>
      <c r="L200" s="172"/>
      <c r="M200" s="173"/>
      <c r="N200" s="174"/>
      <c r="O200" s="174"/>
      <c r="P200" s="175">
        <f>SUM(P201:P221)</f>
        <v>0</v>
      </c>
      <c r="Q200" s="174"/>
      <c r="R200" s="175">
        <f>SUM(R201:R221)</f>
        <v>3.4591346999999995</v>
      </c>
      <c r="S200" s="174"/>
      <c r="T200" s="176">
        <f>SUM(T201:T221)</f>
        <v>0</v>
      </c>
      <c r="AR200" s="177" t="s">
        <v>77</v>
      </c>
      <c r="AT200" s="178" t="s">
        <v>68</v>
      </c>
      <c r="AU200" s="178" t="s">
        <v>79</v>
      </c>
      <c r="AY200" s="177" t="s">
        <v>146</v>
      </c>
      <c r="BK200" s="179">
        <f>SUM(BK201:BK221)</f>
        <v>0</v>
      </c>
    </row>
    <row r="201" spans="1:65" s="2" customFormat="1" ht="33" customHeight="1">
      <c r="A201" s="37"/>
      <c r="B201" s="38"/>
      <c r="C201" s="182" t="s">
        <v>266</v>
      </c>
      <c r="D201" s="182" t="s">
        <v>151</v>
      </c>
      <c r="E201" s="183" t="s">
        <v>267</v>
      </c>
      <c r="F201" s="184" t="s">
        <v>268</v>
      </c>
      <c r="G201" s="185" t="s">
        <v>167</v>
      </c>
      <c r="H201" s="186">
        <v>0.81</v>
      </c>
      <c r="I201" s="187"/>
      <c r="J201" s="188">
        <f>ROUND(I201*H201,2)</f>
        <v>0</v>
      </c>
      <c r="K201" s="189"/>
      <c r="L201" s="42"/>
      <c r="M201" s="190" t="s">
        <v>19</v>
      </c>
      <c r="N201" s="191" t="s">
        <v>40</v>
      </c>
      <c r="O201" s="67"/>
      <c r="P201" s="192">
        <f>O201*H201</f>
        <v>0</v>
      </c>
      <c r="Q201" s="192">
        <v>2.5018699999999998</v>
      </c>
      <c r="R201" s="192">
        <f>Q201*H201</f>
        <v>2.0265146999999999</v>
      </c>
      <c r="S201" s="192">
        <v>0</v>
      </c>
      <c r="T201" s="193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94" t="s">
        <v>155</v>
      </c>
      <c r="AT201" s="194" t="s">
        <v>151</v>
      </c>
      <c r="AU201" s="194" t="s">
        <v>147</v>
      </c>
      <c r="AY201" s="20" t="s">
        <v>146</v>
      </c>
      <c r="BE201" s="195">
        <f>IF(N201="základní",J201,0)</f>
        <v>0</v>
      </c>
      <c r="BF201" s="195">
        <f>IF(N201="snížená",J201,0)</f>
        <v>0</v>
      </c>
      <c r="BG201" s="195">
        <f>IF(N201="zákl. přenesená",J201,0)</f>
        <v>0</v>
      </c>
      <c r="BH201" s="195">
        <f>IF(N201="sníž. přenesená",J201,0)</f>
        <v>0</v>
      </c>
      <c r="BI201" s="195">
        <f>IF(N201="nulová",J201,0)</f>
        <v>0</v>
      </c>
      <c r="BJ201" s="20" t="s">
        <v>77</v>
      </c>
      <c r="BK201" s="195">
        <f>ROUND(I201*H201,2)</f>
        <v>0</v>
      </c>
      <c r="BL201" s="20" t="s">
        <v>155</v>
      </c>
      <c r="BM201" s="194" t="s">
        <v>269</v>
      </c>
    </row>
    <row r="202" spans="1:65" s="2" customFormat="1" ht="19.5">
      <c r="A202" s="37"/>
      <c r="B202" s="38"/>
      <c r="C202" s="39"/>
      <c r="D202" s="196" t="s">
        <v>157</v>
      </c>
      <c r="E202" s="39"/>
      <c r="F202" s="197" t="s">
        <v>270</v>
      </c>
      <c r="G202" s="39"/>
      <c r="H202" s="39"/>
      <c r="I202" s="198"/>
      <c r="J202" s="39"/>
      <c r="K202" s="39"/>
      <c r="L202" s="42"/>
      <c r="M202" s="199"/>
      <c r="N202" s="200"/>
      <c r="O202" s="67"/>
      <c r="P202" s="67"/>
      <c r="Q202" s="67"/>
      <c r="R202" s="67"/>
      <c r="S202" s="67"/>
      <c r="T202" s="68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20" t="s">
        <v>157</v>
      </c>
      <c r="AU202" s="20" t="s">
        <v>147</v>
      </c>
    </row>
    <row r="203" spans="1:65" s="2" customFormat="1" ht="11.25">
      <c r="A203" s="37"/>
      <c r="B203" s="38"/>
      <c r="C203" s="39"/>
      <c r="D203" s="201" t="s">
        <v>159</v>
      </c>
      <c r="E203" s="39"/>
      <c r="F203" s="202" t="s">
        <v>271</v>
      </c>
      <c r="G203" s="39"/>
      <c r="H203" s="39"/>
      <c r="I203" s="198"/>
      <c r="J203" s="39"/>
      <c r="K203" s="39"/>
      <c r="L203" s="42"/>
      <c r="M203" s="199"/>
      <c r="N203" s="200"/>
      <c r="O203" s="67"/>
      <c r="P203" s="67"/>
      <c r="Q203" s="67"/>
      <c r="R203" s="67"/>
      <c r="S203" s="67"/>
      <c r="T203" s="68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20" t="s">
        <v>159</v>
      </c>
      <c r="AU203" s="20" t="s">
        <v>147</v>
      </c>
    </row>
    <row r="204" spans="1:65" s="13" customFormat="1" ht="11.25">
      <c r="B204" s="203"/>
      <c r="C204" s="204"/>
      <c r="D204" s="196" t="s">
        <v>161</v>
      </c>
      <c r="E204" s="205" t="s">
        <v>19</v>
      </c>
      <c r="F204" s="206" t="s">
        <v>272</v>
      </c>
      <c r="G204" s="204"/>
      <c r="H204" s="207">
        <v>0.81</v>
      </c>
      <c r="I204" s="208"/>
      <c r="J204" s="204"/>
      <c r="K204" s="204"/>
      <c r="L204" s="209"/>
      <c r="M204" s="210"/>
      <c r="N204" s="211"/>
      <c r="O204" s="211"/>
      <c r="P204" s="211"/>
      <c r="Q204" s="211"/>
      <c r="R204" s="211"/>
      <c r="S204" s="211"/>
      <c r="T204" s="212"/>
      <c r="AT204" s="213" t="s">
        <v>161</v>
      </c>
      <c r="AU204" s="213" t="s">
        <v>147</v>
      </c>
      <c r="AV204" s="13" t="s">
        <v>79</v>
      </c>
      <c r="AW204" s="13" t="s">
        <v>31</v>
      </c>
      <c r="AX204" s="13" t="s">
        <v>69</v>
      </c>
      <c r="AY204" s="213" t="s">
        <v>146</v>
      </c>
    </row>
    <row r="205" spans="1:65" s="14" customFormat="1" ht="11.25">
      <c r="B205" s="214"/>
      <c r="C205" s="215"/>
      <c r="D205" s="196" t="s">
        <v>161</v>
      </c>
      <c r="E205" s="216" t="s">
        <v>19</v>
      </c>
      <c r="F205" s="217" t="s">
        <v>163</v>
      </c>
      <c r="G205" s="215"/>
      <c r="H205" s="218">
        <v>0.81</v>
      </c>
      <c r="I205" s="219"/>
      <c r="J205" s="215"/>
      <c r="K205" s="215"/>
      <c r="L205" s="220"/>
      <c r="M205" s="221"/>
      <c r="N205" s="222"/>
      <c r="O205" s="222"/>
      <c r="P205" s="222"/>
      <c r="Q205" s="222"/>
      <c r="R205" s="222"/>
      <c r="S205" s="222"/>
      <c r="T205" s="223"/>
      <c r="AT205" s="224" t="s">
        <v>161</v>
      </c>
      <c r="AU205" s="224" t="s">
        <v>147</v>
      </c>
      <c r="AV205" s="14" t="s">
        <v>147</v>
      </c>
      <c r="AW205" s="14" t="s">
        <v>31</v>
      </c>
      <c r="AX205" s="14" t="s">
        <v>69</v>
      </c>
      <c r="AY205" s="224" t="s">
        <v>146</v>
      </c>
    </row>
    <row r="206" spans="1:65" s="15" customFormat="1" ht="11.25">
      <c r="B206" s="225"/>
      <c r="C206" s="226"/>
      <c r="D206" s="196" t="s">
        <v>161</v>
      </c>
      <c r="E206" s="227" t="s">
        <v>19</v>
      </c>
      <c r="F206" s="228" t="s">
        <v>164</v>
      </c>
      <c r="G206" s="226"/>
      <c r="H206" s="229">
        <v>0.81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AT206" s="235" t="s">
        <v>161</v>
      </c>
      <c r="AU206" s="235" t="s">
        <v>147</v>
      </c>
      <c r="AV206" s="15" t="s">
        <v>155</v>
      </c>
      <c r="AW206" s="15" t="s">
        <v>31</v>
      </c>
      <c r="AX206" s="15" t="s">
        <v>77</v>
      </c>
      <c r="AY206" s="235" t="s">
        <v>146</v>
      </c>
    </row>
    <row r="207" spans="1:65" s="2" customFormat="1" ht="37.9" customHeight="1">
      <c r="A207" s="37"/>
      <c r="B207" s="38"/>
      <c r="C207" s="182" t="s">
        <v>273</v>
      </c>
      <c r="D207" s="182" t="s">
        <v>151</v>
      </c>
      <c r="E207" s="183" t="s">
        <v>274</v>
      </c>
      <c r="F207" s="184" t="s">
        <v>275</v>
      </c>
      <c r="G207" s="185" t="s">
        <v>154</v>
      </c>
      <c r="H207" s="186">
        <v>16.2</v>
      </c>
      <c r="I207" s="187"/>
      <c r="J207" s="188">
        <f>ROUND(I207*H207,2)</f>
        <v>0</v>
      </c>
      <c r="K207" s="189"/>
      <c r="L207" s="42"/>
      <c r="M207" s="190" t="s">
        <v>19</v>
      </c>
      <c r="N207" s="191" t="s">
        <v>40</v>
      </c>
      <c r="O207" s="67"/>
      <c r="P207" s="192">
        <f>O207*H207</f>
        <v>0</v>
      </c>
      <c r="Q207" s="192">
        <v>2E-3</v>
      </c>
      <c r="R207" s="192">
        <f>Q207*H207</f>
        <v>3.2399999999999998E-2</v>
      </c>
      <c r="S207" s="192">
        <v>0</v>
      </c>
      <c r="T207" s="193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94" t="s">
        <v>155</v>
      </c>
      <c r="AT207" s="194" t="s">
        <v>151</v>
      </c>
      <c r="AU207" s="194" t="s">
        <v>147</v>
      </c>
      <c r="AY207" s="20" t="s">
        <v>146</v>
      </c>
      <c r="BE207" s="195">
        <f>IF(N207="základní",J207,0)</f>
        <v>0</v>
      </c>
      <c r="BF207" s="195">
        <f>IF(N207="snížená",J207,0)</f>
        <v>0</v>
      </c>
      <c r="BG207" s="195">
        <f>IF(N207="zákl. přenesená",J207,0)</f>
        <v>0</v>
      </c>
      <c r="BH207" s="195">
        <f>IF(N207="sníž. přenesená",J207,0)</f>
        <v>0</v>
      </c>
      <c r="BI207" s="195">
        <f>IF(N207="nulová",J207,0)</f>
        <v>0</v>
      </c>
      <c r="BJ207" s="20" t="s">
        <v>77</v>
      </c>
      <c r="BK207" s="195">
        <f>ROUND(I207*H207,2)</f>
        <v>0</v>
      </c>
      <c r="BL207" s="20" t="s">
        <v>155</v>
      </c>
      <c r="BM207" s="194" t="s">
        <v>276</v>
      </c>
    </row>
    <row r="208" spans="1:65" s="2" customFormat="1" ht="29.25">
      <c r="A208" s="37"/>
      <c r="B208" s="38"/>
      <c r="C208" s="39"/>
      <c r="D208" s="196" t="s">
        <v>157</v>
      </c>
      <c r="E208" s="39"/>
      <c r="F208" s="197" t="s">
        <v>277</v>
      </c>
      <c r="G208" s="39"/>
      <c r="H208" s="39"/>
      <c r="I208" s="198"/>
      <c r="J208" s="39"/>
      <c r="K208" s="39"/>
      <c r="L208" s="42"/>
      <c r="M208" s="199"/>
      <c r="N208" s="200"/>
      <c r="O208" s="67"/>
      <c r="P208" s="67"/>
      <c r="Q208" s="67"/>
      <c r="R208" s="67"/>
      <c r="S208" s="67"/>
      <c r="T208" s="68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20" t="s">
        <v>157</v>
      </c>
      <c r="AU208" s="20" t="s">
        <v>147</v>
      </c>
    </row>
    <row r="209" spans="1:65" s="2" customFormat="1" ht="11.25">
      <c r="A209" s="37"/>
      <c r="B209" s="38"/>
      <c r="C209" s="39"/>
      <c r="D209" s="201" t="s">
        <v>159</v>
      </c>
      <c r="E209" s="39"/>
      <c r="F209" s="202" t="s">
        <v>278</v>
      </c>
      <c r="G209" s="39"/>
      <c r="H209" s="39"/>
      <c r="I209" s="198"/>
      <c r="J209" s="39"/>
      <c r="K209" s="39"/>
      <c r="L209" s="42"/>
      <c r="M209" s="199"/>
      <c r="N209" s="200"/>
      <c r="O209" s="67"/>
      <c r="P209" s="67"/>
      <c r="Q209" s="67"/>
      <c r="R209" s="67"/>
      <c r="S209" s="67"/>
      <c r="T209" s="68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20" t="s">
        <v>159</v>
      </c>
      <c r="AU209" s="20" t="s">
        <v>147</v>
      </c>
    </row>
    <row r="210" spans="1:65" s="13" customFormat="1" ht="11.25">
      <c r="B210" s="203"/>
      <c r="C210" s="204"/>
      <c r="D210" s="196" t="s">
        <v>161</v>
      </c>
      <c r="E210" s="205" t="s">
        <v>19</v>
      </c>
      <c r="F210" s="206" t="s">
        <v>279</v>
      </c>
      <c r="G210" s="204"/>
      <c r="H210" s="207">
        <v>16.2</v>
      </c>
      <c r="I210" s="208"/>
      <c r="J210" s="204"/>
      <c r="K210" s="204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161</v>
      </c>
      <c r="AU210" s="213" t="s">
        <v>147</v>
      </c>
      <c r="AV210" s="13" t="s">
        <v>79</v>
      </c>
      <c r="AW210" s="13" t="s">
        <v>31</v>
      </c>
      <c r="AX210" s="13" t="s">
        <v>69</v>
      </c>
      <c r="AY210" s="213" t="s">
        <v>146</v>
      </c>
    </row>
    <row r="211" spans="1:65" s="14" customFormat="1" ht="11.25">
      <c r="B211" s="214"/>
      <c r="C211" s="215"/>
      <c r="D211" s="196" t="s">
        <v>161</v>
      </c>
      <c r="E211" s="216" t="s">
        <v>19</v>
      </c>
      <c r="F211" s="217" t="s">
        <v>163</v>
      </c>
      <c r="G211" s="215"/>
      <c r="H211" s="218">
        <v>16.2</v>
      </c>
      <c r="I211" s="219"/>
      <c r="J211" s="215"/>
      <c r="K211" s="215"/>
      <c r="L211" s="220"/>
      <c r="M211" s="221"/>
      <c r="N211" s="222"/>
      <c r="O211" s="222"/>
      <c r="P211" s="222"/>
      <c r="Q211" s="222"/>
      <c r="R211" s="222"/>
      <c r="S211" s="222"/>
      <c r="T211" s="223"/>
      <c r="AT211" s="224" t="s">
        <v>161</v>
      </c>
      <c r="AU211" s="224" t="s">
        <v>147</v>
      </c>
      <c r="AV211" s="14" t="s">
        <v>147</v>
      </c>
      <c r="AW211" s="14" t="s">
        <v>31</v>
      </c>
      <c r="AX211" s="14" t="s">
        <v>69</v>
      </c>
      <c r="AY211" s="224" t="s">
        <v>146</v>
      </c>
    </row>
    <row r="212" spans="1:65" s="15" customFormat="1" ht="11.25">
      <c r="B212" s="225"/>
      <c r="C212" s="226"/>
      <c r="D212" s="196" t="s">
        <v>161</v>
      </c>
      <c r="E212" s="227" t="s">
        <v>19</v>
      </c>
      <c r="F212" s="228" t="s">
        <v>164</v>
      </c>
      <c r="G212" s="226"/>
      <c r="H212" s="229">
        <v>16.2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AT212" s="235" t="s">
        <v>161</v>
      </c>
      <c r="AU212" s="235" t="s">
        <v>147</v>
      </c>
      <c r="AV212" s="15" t="s">
        <v>155</v>
      </c>
      <c r="AW212" s="15" t="s">
        <v>31</v>
      </c>
      <c r="AX212" s="15" t="s">
        <v>77</v>
      </c>
      <c r="AY212" s="235" t="s">
        <v>146</v>
      </c>
    </row>
    <row r="213" spans="1:65" s="2" customFormat="1" ht="24.2" customHeight="1">
      <c r="A213" s="37"/>
      <c r="B213" s="38"/>
      <c r="C213" s="246" t="s">
        <v>280</v>
      </c>
      <c r="D213" s="246" t="s">
        <v>223</v>
      </c>
      <c r="E213" s="247" t="s">
        <v>281</v>
      </c>
      <c r="F213" s="248" t="s">
        <v>282</v>
      </c>
      <c r="G213" s="249" t="s">
        <v>154</v>
      </c>
      <c r="H213" s="250">
        <v>16.2</v>
      </c>
      <c r="I213" s="251"/>
      <c r="J213" s="252">
        <f>ROUND(I213*H213,2)</f>
        <v>0</v>
      </c>
      <c r="K213" s="253"/>
      <c r="L213" s="254"/>
      <c r="M213" s="255" t="s">
        <v>19</v>
      </c>
      <c r="N213" s="256" t="s">
        <v>40</v>
      </c>
      <c r="O213" s="67"/>
      <c r="P213" s="192">
        <f>O213*H213</f>
        <v>0</v>
      </c>
      <c r="Q213" s="192">
        <v>8.5999999999999993E-2</v>
      </c>
      <c r="R213" s="192">
        <f>Q213*H213</f>
        <v>1.3931999999999998</v>
      </c>
      <c r="S213" s="192">
        <v>0</v>
      </c>
      <c r="T213" s="193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94" t="s">
        <v>211</v>
      </c>
      <c r="AT213" s="194" t="s">
        <v>223</v>
      </c>
      <c r="AU213" s="194" t="s">
        <v>147</v>
      </c>
      <c r="AY213" s="20" t="s">
        <v>146</v>
      </c>
      <c r="BE213" s="195">
        <f>IF(N213="základní",J213,0)</f>
        <v>0</v>
      </c>
      <c r="BF213" s="195">
        <f>IF(N213="snížená",J213,0)</f>
        <v>0</v>
      </c>
      <c r="BG213" s="195">
        <f>IF(N213="zákl. přenesená",J213,0)</f>
        <v>0</v>
      </c>
      <c r="BH213" s="195">
        <f>IF(N213="sníž. přenesená",J213,0)</f>
        <v>0</v>
      </c>
      <c r="BI213" s="195">
        <f>IF(N213="nulová",J213,0)</f>
        <v>0</v>
      </c>
      <c r="BJ213" s="20" t="s">
        <v>77</v>
      </c>
      <c r="BK213" s="195">
        <f>ROUND(I213*H213,2)</f>
        <v>0</v>
      </c>
      <c r="BL213" s="20" t="s">
        <v>155</v>
      </c>
      <c r="BM213" s="194" t="s">
        <v>283</v>
      </c>
    </row>
    <row r="214" spans="1:65" s="2" customFormat="1" ht="19.5">
      <c r="A214" s="37"/>
      <c r="B214" s="38"/>
      <c r="C214" s="39"/>
      <c r="D214" s="196" t="s">
        <v>157</v>
      </c>
      <c r="E214" s="39"/>
      <c r="F214" s="197" t="s">
        <v>284</v>
      </c>
      <c r="G214" s="39"/>
      <c r="H214" s="39"/>
      <c r="I214" s="198"/>
      <c r="J214" s="39"/>
      <c r="K214" s="39"/>
      <c r="L214" s="42"/>
      <c r="M214" s="199"/>
      <c r="N214" s="200"/>
      <c r="O214" s="67"/>
      <c r="P214" s="67"/>
      <c r="Q214" s="67"/>
      <c r="R214" s="67"/>
      <c r="S214" s="67"/>
      <c r="T214" s="68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20" t="s">
        <v>157</v>
      </c>
      <c r="AU214" s="20" t="s">
        <v>147</v>
      </c>
    </row>
    <row r="215" spans="1:65" s="13" customFormat="1" ht="11.25">
      <c r="B215" s="203"/>
      <c r="C215" s="204"/>
      <c r="D215" s="196" t="s">
        <v>161</v>
      </c>
      <c r="E215" s="205" t="s">
        <v>19</v>
      </c>
      <c r="F215" s="206" t="s">
        <v>279</v>
      </c>
      <c r="G215" s="204"/>
      <c r="H215" s="207">
        <v>16.2</v>
      </c>
      <c r="I215" s="208"/>
      <c r="J215" s="204"/>
      <c r="K215" s="204"/>
      <c r="L215" s="209"/>
      <c r="M215" s="210"/>
      <c r="N215" s="211"/>
      <c r="O215" s="211"/>
      <c r="P215" s="211"/>
      <c r="Q215" s="211"/>
      <c r="R215" s="211"/>
      <c r="S215" s="211"/>
      <c r="T215" s="212"/>
      <c r="AT215" s="213" t="s">
        <v>161</v>
      </c>
      <c r="AU215" s="213" t="s">
        <v>147</v>
      </c>
      <c r="AV215" s="13" t="s">
        <v>79</v>
      </c>
      <c r="AW215" s="13" t="s">
        <v>31</v>
      </c>
      <c r="AX215" s="13" t="s">
        <v>69</v>
      </c>
      <c r="AY215" s="213" t="s">
        <v>146</v>
      </c>
    </row>
    <row r="216" spans="1:65" s="14" customFormat="1" ht="11.25">
      <c r="B216" s="214"/>
      <c r="C216" s="215"/>
      <c r="D216" s="196" t="s">
        <v>161</v>
      </c>
      <c r="E216" s="216" t="s">
        <v>19</v>
      </c>
      <c r="F216" s="217" t="s">
        <v>163</v>
      </c>
      <c r="G216" s="215"/>
      <c r="H216" s="218">
        <v>16.2</v>
      </c>
      <c r="I216" s="219"/>
      <c r="J216" s="215"/>
      <c r="K216" s="215"/>
      <c r="L216" s="220"/>
      <c r="M216" s="221"/>
      <c r="N216" s="222"/>
      <c r="O216" s="222"/>
      <c r="P216" s="222"/>
      <c r="Q216" s="222"/>
      <c r="R216" s="222"/>
      <c r="S216" s="222"/>
      <c r="T216" s="223"/>
      <c r="AT216" s="224" t="s">
        <v>161</v>
      </c>
      <c r="AU216" s="224" t="s">
        <v>147</v>
      </c>
      <c r="AV216" s="14" t="s">
        <v>147</v>
      </c>
      <c r="AW216" s="14" t="s">
        <v>31</v>
      </c>
      <c r="AX216" s="14" t="s">
        <v>69</v>
      </c>
      <c r="AY216" s="224" t="s">
        <v>146</v>
      </c>
    </row>
    <row r="217" spans="1:65" s="15" customFormat="1" ht="11.25">
      <c r="B217" s="225"/>
      <c r="C217" s="226"/>
      <c r="D217" s="196" t="s">
        <v>161</v>
      </c>
      <c r="E217" s="227" t="s">
        <v>19</v>
      </c>
      <c r="F217" s="228" t="s">
        <v>164</v>
      </c>
      <c r="G217" s="226"/>
      <c r="H217" s="229">
        <v>16.2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AT217" s="235" t="s">
        <v>161</v>
      </c>
      <c r="AU217" s="235" t="s">
        <v>147</v>
      </c>
      <c r="AV217" s="15" t="s">
        <v>155</v>
      </c>
      <c r="AW217" s="15" t="s">
        <v>31</v>
      </c>
      <c r="AX217" s="15" t="s">
        <v>77</v>
      </c>
      <c r="AY217" s="235" t="s">
        <v>146</v>
      </c>
    </row>
    <row r="218" spans="1:65" s="2" customFormat="1" ht="24.2" customHeight="1">
      <c r="A218" s="37"/>
      <c r="B218" s="38"/>
      <c r="C218" s="182" t="s">
        <v>7</v>
      </c>
      <c r="D218" s="182" t="s">
        <v>151</v>
      </c>
      <c r="E218" s="183" t="s">
        <v>285</v>
      </c>
      <c r="F218" s="184" t="s">
        <v>286</v>
      </c>
      <c r="G218" s="185" t="s">
        <v>235</v>
      </c>
      <c r="H218" s="186">
        <v>5.4</v>
      </c>
      <c r="I218" s="187"/>
      <c r="J218" s="188">
        <f>ROUND(I218*H218,2)</f>
        <v>0</v>
      </c>
      <c r="K218" s="189"/>
      <c r="L218" s="42"/>
      <c r="M218" s="190" t="s">
        <v>19</v>
      </c>
      <c r="N218" s="191" t="s">
        <v>40</v>
      </c>
      <c r="O218" s="67"/>
      <c r="P218" s="192">
        <f>O218*H218</f>
        <v>0</v>
      </c>
      <c r="Q218" s="192">
        <v>1.2999999999999999E-3</v>
      </c>
      <c r="R218" s="192">
        <f>Q218*H218</f>
        <v>7.0200000000000002E-3</v>
      </c>
      <c r="S218" s="192">
        <v>0</v>
      </c>
      <c r="T218" s="193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94" t="s">
        <v>155</v>
      </c>
      <c r="AT218" s="194" t="s">
        <v>151</v>
      </c>
      <c r="AU218" s="194" t="s">
        <v>147</v>
      </c>
      <c r="AY218" s="20" t="s">
        <v>146</v>
      </c>
      <c r="BE218" s="195">
        <f>IF(N218="základní",J218,0)</f>
        <v>0</v>
      </c>
      <c r="BF218" s="195">
        <f>IF(N218="snížená",J218,0)</f>
        <v>0</v>
      </c>
      <c r="BG218" s="195">
        <f>IF(N218="zákl. přenesená",J218,0)</f>
        <v>0</v>
      </c>
      <c r="BH218" s="195">
        <f>IF(N218="sníž. přenesená",J218,0)</f>
        <v>0</v>
      </c>
      <c r="BI218" s="195">
        <f>IF(N218="nulová",J218,0)</f>
        <v>0</v>
      </c>
      <c r="BJ218" s="20" t="s">
        <v>77</v>
      </c>
      <c r="BK218" s="195">
        <f>ROUND(I218*H218,2)</f>
        <v>0</v>
      </c>
      <c r="BL218" s="20" t="s">
        <v>155</v>
      </c>
      <c r="BM218" s="194" t="s">
        <v>287</v>
      </c>
    </row>
    <row r="219" spans="1:65" s="2" customFormat="1" ht="11.25">
      <c r="A219" s="37"/>
      <c r="B219" s="38"/>
      <c r="C219" s="39"/>
      <c r="D219" s="196" t="s">
        <v>157</v>
      </c>
      <c r="E219" s="39"/>
      <c r="F219" s="197" t="s">
        <v>286</v>
      </c>
      <c r="G219" s="39"/>
      <c r="H219" s="39"/>
      <c r="I219" s="198"/>
      <c r="J219" s="39"/>
      <c r="K219" s="39"/>
      <c r="L219" s="42"/>
      <c r="M219" s="199"/>
      <c r="N219" s="200"/>
      <c r="O219" s="67"/>
      <c r="P219" s="67"/>
      <c r="Q219" s="67"/>
      <c r="R219" s="67"/>
      <c r="S219" s="67"/>
      <c r="T219" s="68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20" t="s">
        <v>157</v>
      </c>
      <c r="AU219" s="20" t="s">
        <v>147</v>
      </c>
    </row>
    <row r="220" spans="1:65" s="13" customFormat="1" ht="11.25">
      <c r="B220" s="203"/>
      <c r="C220" s="204"/>
      <c r="D220" s="196" t="s">
        <v>161</v>
      </c>
      <c r="E220" s="205" t="s">
        <v>19</v>
      </c>
      <c r="F220" s="206" t="s">
        <v>288</v>
      </c>
      <c r="G220" s="204"/>
      <c r="H220" s="207">
        <v>5.4</v>
      </c>
      <c r="I220" s="208"/>
      <c r="J220" s="204"/>
      <c r="K220" s="204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161</v>
      </c>
      <c r="AU220" s="213" t="s">
        <v>147</v>
      </c>
      <c r="AV220" s="13" t="s">
        <v>79</v>
      </c>
      <c r="AW220" s="13" t="s">
        <v>31</v>
      </c>
      <c r="AX220" s="13" t="s">
        <v>69</v>
      </c>
      <c r="AY220" s="213" t="s">
        <v>146</v>
      </c>
    </row>
    <row r="221" spans="1:65" s="14" customFormat="1" ht="11.25">
      <c r="B221" s="214"/>
      <c r="C221" s="215"/>
      <c r="D221" s="196" t="s">
        <v>161</v>
      </c>
      <c r="E221" s="216" t="s">
        <v>19</v>
      </c>
      <c r="F221" s="217" t="s">
        <v>163</v>
      </c>
      <c r="G221" s="215"/>
      <c r="H221" s="218">
        <v>5.4</v>
      </c>
      <c r="I221" s="219"/>
      <c r="J221" s="215"/>
      <c r="K221" s="215"/>
      <c r="L221" s="220"/>
      <c r="M221" s="221"/>
      <c r="N221" s="222"/>
      <c r="O221" s="222"/>
      <c r="P221" s="222"/>
      <c r="Q221" s="222"/>
      <c r="R221" s="222"/>
      <c r="S221" s="222"/>
      <c r="T221" s="223"/>
      <c r="AT221" s="224" t="s">
        <v>161</v>
      </c>
      <c r="AU221" s="224" t="s">
        <v>147</v>
      </c>
      <c r="AV221" s="14" t="s">
        <v>147</v>
      </c>
      <c r="AW221" s="14" t="s">
        <v>31</v>
      </c>
      <c r="AX221" s="14" t="s">
        <v>77</v>
      </c>
      <c r="AY221" s="224" t="s">
        <v>146</v>
      </c>
    </row>
    <row r="222" spans="1:65" s="12" customFormat="1" ht="20.85" customHeight="1">
      <c r="B222" s="166"/>
      <c r="C222" s="167"/>
      <c r="D222" s="168" t="s">
        <v>68</v>
      </c>
      <c r="E222" s="180" t="s">
        <v>289</v>
      </c>
      <c r="F222" s="180" t="s">
        <v>290</v>
      </c>
      <c r="G222" s="167"/>
      <c r="H222" s="167"/>
      <c r="I222" s="170"/>
      <c r="J222" s="181">
        <f>BK222</f>
        <v>0</v>
      </c>
      <c r="K222" s="167"/>
      <c r="L222" s="172"/>
      <c r="M222" s="173"/>
      <c r="N222" s="174"/>
      <c r="O222" s="174"/>
      <c r="P222" s="175">
        <f>SUM(P223:P238)</f>
        <v>0</v>
      </c>
      <c r="Q222" s="174"/>
      <c r="R222" s="175">
        <f>SUM(R223:R238)</f>
        <v>0.47323999999999999</v>
      </c>
      <c r="S222" s="174"/>
      <c r="T222" s="176">
        <f>SUM(T223:T238)</f>
        <v>0</v>
      </c>
      <c r="AR222" s="177" t="s">
        <v>77</v>
      </c>
      <c r="AT222" s="178" t="s">
        <v>68</v>
      </c>
      <c r="AU222" s="178" t="s">
        <v>79</v>
      </c>
      <c r="AY222" s="177" t="s">
        <v>146</v>
      </c>
      <c r="BK222" s="179">
        <f>SUM(BK223:BK238)</f>
        <v>0</v>
      </c>
    </row>
    <row r="223" spans="1:65" s="2" customFormat="1" ht="24.2" customHeight="1">
      <c r="A223" s="37"/>
      <c r="B223" s="38"/>
      <c r="C223" s="182" t="s">
        <v>291</v>
      </c>
      <c r="D223" s="182" t="s">
        <v>151</v>
      </c>
      <c r="E223" s="183" t="s">
        <v>292</v>
      </c>
      <c r="F223" s="184" t="s">
        <v>293</v>
      </c>
      <c r="G223" s="185" t="s">
        <v>294</v>
      </c>
      <c r="H223" s="186">
        <v>1</v>
      </c>
      <c r="I223" s="187"/>
      <c r="J223" s="188">
        <f>ROUND(I223*H223,2)</f>
        <v>0</v>
      </c>
      <c r="K223" s="189"/>
      <c r="L223" s="42"/>
      <c r="M223" s="190" t="s">
        <v>19</v>
      </c>
      <c r="N223" s="191" t="s">
        <v>40</v>
      </c>
      <c r="O223" s="67"/>
      <c r="P223" s="192">
        <f>O223*H223</f>
        <v>0</v>
      </c>
      <c r="Q223" s="192">
        <v>4.8000000000000001E-4</v>
      </c>
      <c r="R223" s="192">
        <f>Q223*H223</f>
        <v>4.8000000000000001E-4</v>
      </c>
      <c r="S223" s="192">
        <v>0</v>
      </c>
      <c r="T223" s="193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94" t="s">
        <v>253</v>
      </c>
      <c r="AT223" s="194" t="s">
        <v>151</v>
      </c>
      <c r="AU223" s="194" t="s">
        <v>147</v>
      </c>
      <c r="AY223" s="20" t="s">
        <v>146</v>
      </c>
      <c r="BE223" s="195">
        <f>IF(N223="základní",J223,0)</f>
        <v>0</v>
      </c>
      <c r="BF223" s="195">
        <f>IF(N223="snížená",J223,0)</f>
        <v>0</v>
      </c>
      <c r="BG223" s="195">
        <f>IF(N223="zákl. přenesená",J223,0)</f>
        <v>0</v>
      </c>
      <c r="BH223" s="195">
        <f>IF(N223="sníž. přenesená",J223,0)</f>
        <v>0</v>
      </c>
      <c r="BI223" s="195">
        <f>IF(N223="nulová",J223,0)</f>
        <v>0</v>
      </c>
      <c r="BJ223" s="20" t="s">
        <v>77</v>
      </c>
      <c r="BK223" s="195">
        <f>ROUND(I223*H223,2)</f>
        <v>0</v>
      </c>
      <c r="BL223" s="20" t="s">
        <v>253</v>
      </c>
      <c r="BM223" s="194" t="s">
        <v>295</v>
      </c>
    </row>
    <row r="224" spans="1:65" s="2" customFormat="1" ht="29.25">
      <c r="A224" s="37"/>
      <c r="B224" s="38"/>
      <c r="C224" s="39"/>
      <c r="D224" s="196" t="s">
        <v>157</v>
      </c>
      <c r="E224" s="39"/>
      <c r="F224" s="197" t="s">
        <v>296</v>
      </c>
      <c r="G224" s="39"/>
      <c r="H224" s="39"/>
      <c r="I224" s="198"/>
      <c r="J224" s="39"/>
      <c r="K224" s="39"/>
      <c r="L224" s="42"/>
      <c r="M224" s="199"/>
      <c r="N224" s="200"/>
      <c r="O224" s="67"/>
      <c r="P224" s="67"/>
      <c r="Q224" s="67"/>
      <c r="R224" s="67"/>
      <c r="S224" s="67"/>
      <c r="T224" s="68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20" t="s">
        <v>157</v>
      </c>
      <c r="AU224" s="20" t="s">
        <v>147</v>
      </c>
    </row>
    <row r="225" spans="1:65" s="13" customFormat="1" ht="11.25">
      <c r="B225" s="203"/>
      <c r="C225" s="204"/>
      <c r="D225" s="196" t="s">
        <v>161</v>
      </c>
      <c r="E225" s="205" t="s">
        <v>19</v>
      </c>
      <c r="F225" s="206" t="s">
        <v>297</v>
      </c>
      <c r="G225" s="204"/>
      <c r="H225" s="207">
        <v>1</v>
      </c>
      <c r="I225" s="208"/>
      <c r="J225" s="204"/>
      <c r="K225" s="204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161</v>
      </c>
      <c r="AU225" s="213" t="s">
        <v>147</v>
      </c>
      <c r="AV225" s="13" t="s">
        <v>79</v>
      </c>
      <c r="AW225" s="13" t="s">
        <v>31</v>
      </c>
      <c r="AX225" s="13" t="s">
        <v>69</v>
      </c>
      <c r="AY225" s="213" t="s">
        <v>146</v>
      </c>
    </row>
    <row r="226" spans="1:65" s="14" customFormat="1" ht="11.25">
      <c r="B226" s="214"/>
      <c r="C226" s="215"/>
      <c r="D226" s="196" t="s">
        <v>161</v>
      </c>
      <c r="E226" s="216" t="s">
        <v>19</v>
      </c>
      <c r="F226" s="217" t="s">
        <v>163</v>
      </c>
      <c r="G226" s="215"/>
      <c r="H226" s="218">
        <v>1</v>
      </c>
      <c r="I226" s="219"/>
      <c r="J226" s="215"/>
      <c r="K226" s="215"/>
      <c r="L226" s="220"/>
      <c r="M226" s="221"/>
      <c r="N226" s="222"/>
      <c r="O226" s="222"/>
      <c r="P226" s="222"/>
      <c r="Q226" s="222"/>
      <c r="R226" s="222"/>
      <c r="S226" s="222"/>
      <c r="T226" s="223"/>
      <c r="AT226" s="224" t="s">
        <v>161</v>
      </c>
      <c r="AU226" s="224" t="s">
        <v>147</v>
      </c>
      <c r="AV226" s="14" t="s">
        <v>147</v>
      </c>
      <c r="AW226" s="14" t="s">
        <v>31</v>
      </c>
      <c r="AX226" s="14" t="s">
        <v>77</v>
      </c>
      <c r="AY226" s="224" t="s">
        <v>146</v>
      </c>
    </row>
    <row r="227" spans="1:65" s="2" customFormat="1" ht="33" customHeight="1">
      <c r="A227" s="37"/>
      <c r="B227" s="38"/>
      <c r="C227" s="246" t="s">
        <v>298</v>
      </c>
      <c r="D227" s="246" t="s">
        <v>223</v>
      </c>
      <c r="E227" s="247" t="s">
        <v>299</v>
      </c>
      <c r="F227" s="248" t="s">
        <v>300</v>
      </c>
      <c r="G227" s="249" t="s">
        <v>294</v>
      </c>
      <c r="H227" s="250">
        <v>1</v>
      </c>
      <c r="I227" s="251"/>
      <c r="J227" s="252">
        <f>ROUND(I227*H227,2)</f>
        <v>0</v>
      </c>
      <c r="K227" s="253"/>
      <c r="L227" s="254"/>
      <c r="M227" s="255" t="s">
        <v>19</v>
      </c>
      <c r="N227" s="256" t="s">
        <v>40</v>
      </c>
      <c r="O227" s="67"/>
      <c r="P227" s="192">
        <f>O227*H227</f>
        <v>0</v>
      </c>
      <c r="Q227" s="192">
        <v>1.553E-2</v>
      </c>
      <c r="R227" s="192">
        <f>Q227*H227</f>
        <v>1.553E-2</v>
      </c>
      <c r="S227" s="192">
        <v>0</v>
      </c>
      <c r="T227" s="193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94" t="s">
        <v>301</v>
      </c>
      <c r="AT227" s="194" t="s">
        <v>223</v>
      </c>
      <c r="AU227" s="194" t="s">
        <v>147</v>
      </c>
      <c r="AY227" s="20" t="s">
        <v>146</v>
      </c>
      <c r="BE227" s="195">
        <f>IF(N227="základní",J227,0)</f>
        <v>0</v>
      </c>
      <c r="BF227" s="195">
        <f>IF(N227="snížená",J227,0)</f>
        <v>0</v>
      </c>
      <c r="BG227" s="195">
        <f>IF(N227="zákl. přenesená",J227,0)</f>
        <v>0</v>
      </c>
      <c r="BH227" s="195">
        <f>IF(N227="sníž. přenesená",J227,0)</f>
        <v>0</v>
      </c>
      <c r="BI227" s="195">
        <f>IF(N227="nulová",J227,0)</f>
        <v>0</v>
      </c>
      <c r="BJ227" s="20" t="s">
        <v>77</v>
      </c>
      <c r="BK227" s="195">
        <f>ROUND(I227*H227,2)</f>
        <v>0</v>
      </c>
      <c r="BL227" s="20" t="s">
        <v>253</v>
      </c>
      <c r="BM227" s="194" t="s">
        <v>302</v>
      </c>
    </row>
    <row r="228" spans="1:65" s="2" customFormat="1" ht="19.5">
      <c r="A228" s="37"/>
      <c r="B228" s="38"/>
      <c r="C228" s="39"/>
      <c r="D228" s="196" t="s">
        <v>157</v>
      </c>
      <c r="E228" s="39"/>
      <c r="F228" s="197" t="s">
        <v>300</v>
      </c>
      <c r="G228" s="39"/>
      <c r="H228" s="39"/>
      <c r="I228" s="198"/>
      <c r="J228" s="39"/>
      <c r="K228" s="39"/>
      <c r="L228" s="42"/>
      <c r="M228" s="199"/>
      <c r="N228" s="200"/>
      <c r="O228" s="67"/>
      <c r="P228" s="67"/>
      <c r="Q228" s="67"/>
      <c r="R228" s="67"/>
      <c r="S228" s="67"/>
      <c r="T228" s="68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20" t="s">
        <v>157</v>
      </c>
      <c r="AU228" s="20" t="s">
        <v>147</v>
      </c>
    </row>
    <row r="229" spans="1:65" s="13" customFormat="1" ht="11.25">
      <c r="B229" s="203"/>
      <c r="C229" s="204"/>
      <c r="D229" s="196" t="s">
        <v>161</v>
      </c>
      <c r="E229" s="205" t="s">
        <v>19</v>
      </c>
      <c r="F229" s="206" t="s">
        <v>297</v>
      </c>
      <c r="G229" s="204"/>
      <c r="H229" s="207">
        <v>1</v>
      </c>
      <c r="I229" s="208"/>
      <c r="J229" s="204"/>
      <c r="K229" s="204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161</v>
      </c>
      <c r="AU229" s="213" t="s">
        <v>147</v>
      </c>
      <c r="AV229" s="13" t="s">
        <v>79</v>
      </c>
      <c r="AW229" s="13" t="s">
        <v>31</v>
      </c>
      <c r="AX229" s="13" t="s">
        <v>69</v>
      </c>
      <c r="AY229" s="213" t="s">
        <v>146</v>
      </c>
    </row>
    <row r="230" spans="1:65" s="14" customFormat="1" ht="11.25">
      <c r="B230" s="214"/>
      <c r="C230" s="215"/>
      <c r="D230" s="196" t="s">
        <v>161</v>
      </c>
      <c r="E230" s="216" t="s">
        <v>19</v>
      </c>
      <c r="F230" s="217" t="s">
        <v>163</v>
      </c>
      <c r="G230" s="215"/>
      <c r="H230" s="218">
        <v>1</v>
      </c>
      <c r="I230" s="219"/>
      <c r="J230" s="215"/>
      <c r="K230" s="215"/>
      <c r="L230" s="220"/>
      <c r="M230" s="221"/>
      <c r="N230" s="222"/>
      <c r="O230" s="222"/>
      <c r="P230" s="222"/>
      <c r="Q230" s="222"/>
      <c r="R230" s="222"/>
      <c r="S230" s="222"/>
      <c r="T230" s="223"/>
      <c r="AT230" s="224" t="s">
        <v>161</v>
      </c>
      <c r="AU230" s="224" t="s">
        <v>147</v>
      </c>
      <c r="AV230" s="14" t="s">
        <v>147</v>
      </c>
      <c r="AW230" s="14" t="s">
        <v>31</v>
      </c>
      <c r="AX230" s="14" t="s">
        <v>77</v>
      </c>
      <c r="AY230" s="224" t="s">
        <v>146</v>
      </c>
    </row>
    <row r="231" spans="1:65" s="2" customFormat="1" ht="24.2" customHeight="1">
      <c r="A231" s="37"/>
      <c r="B231" s="38"/>
      <c r="C231" s="182" t="s">
        <v>303</v>
      </c>
      <c r="D231" s="182" t="s">
        <v>151</v>
      </c>
      <c r="E231" s="183" t="s">
        <v>304</v>
      </c>
      <c r="F231" s="184" t="s">
        <v>305</v>
      </c>
      <c r="G231" s="185" t="s">
        <v>294</v>
      </c>
      <c r="H231" s="186">
        <v>1</v>
      </c>
      <c r="I231" s="187"/>
      <c r="J231" s="188">
        <f>ROUND(I231*H231,2)</f>
        <v>0</v>
      </c>
      <c r="K231" s="189"/>
      <c r="L231" s="42"/>
      <c r="M231" s="190" t="s">
        <v>19</v>
      </c>
      <c r="N231" s="191" t="s">
        <v>40</v>
      </c>
      <c r="O231" s="67"/>
      <c r="P231" s="192">
        <f>O231*H231</f>
        <v>0</v>
      </c>
      <c r="Q231" s="192">
        <v>0.44169999999999998</v>
      </c>
      <c r="R231" s="192">
        <f>Q231*H231</f>
        <v>0.44169999999999998</v>
      </c>
      <c r="S231" s="192">
        <v>0</v>
      </c>
      <c r="T231" s="193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94" t="s">
        <v>155</v>
      </c>
      <c r="AT231" s="194" t="s">
        <v>151</v>
      </c>
      <c r="AU231" s="194" t="s">
        <v>147</v>
      </c>
      <c r="AY231" s="20" t="s">
        <v>146</v>
      </c>
      <c r="BE231" s="195">
        <f>IF(N231="základní",J231,0)</f>
        <v>0</v>
      </c>
      <c r="BF231" s="195">
        <f>IF(N231="snížená",J231,0)</f>
        <v>0</v>
      </c>
      <c r="BG231" s="195">
        <f>IF(N231="zákl. přenesená",J231,0)</f>
        <v>0</v>
      </c>
      <c r="BH231" s="195">
        <f>IF(N231="sníž. přenesená",J231,0)</f>
        <v>0</v>
      </c>
      <c r="BI231" s="195">
        <f>IF(N231="nulová",J231,0)</f>
        <v>0</v>
      </c>
      <c r="BJ231" s="20" t="s">
        <v>77</v>
      </c>
      <c r="BK231" s="195">
        <f>ROUND(I231*H231,2)</f>
        <v>0</v>
      </c>
      <c r="BL231" s="20" t="s">
        <v>155</v>
      </c>
      <c r="BM231" s="194" t="s">
        <v>306</v>
      </c>
    </row>
    <row r="232" spans="1:65" s="2" customFormat="1" ht="29.25">
      <c r="A232" s="37"/>
      <c r="B232" s="38"/>
      <c r="C232" s="39"/>
      <c r="D232" s="196" t="s">
        <v>157</v>
      </c>
      <c r="E232" s="39"/>
      <c r="F232" s="197" t="s">
        <v>307</v>
      </c>
      <c r="G232" s="39"/>
      <c r="H232" s="39"/>
      <c r="I232" s="198"/>
      <c r="J232" s="39"/>
      <c r="K232" s="39"/>
      <c r="L232" s="42"/>
      <c r="M232" s="199"/>
      <c r="N232" s="200"/>
      <c r="O232" s="67"/>
      <c r="P232" s="67"/>
      <c r="Q232" s="67"/>
      <c r="R232" s="67"/>
      <c r="S232" s="67"/>
      <c r="T232" s="68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20" t="s">
        <v>157</v>
      </c>
      <c r="AU232" s="20" t="s">
        <v>147</v>
      </c>
    </row>
    <row r="233" spans="1:65" s="13" customFormat="1" ht="11.25">
      <c r="B233" s="203"/>
      <c r="C233" s="204"/>
      <c r="D233" s="196" t="s">
        <v>161</v>
      </c>
      <c r="E233" s="205" t="s">
        <v>19</v>
      </c>
      <c r="F233" s="206" t="s">
        <v>308</v>
      </c>
      <c r="G233" s="204"/>
      <c r="H233" s="207">
        <v>1</v>
      </c>
      <c r="I233" s="208"/>
      <c r="J233" s="204"/>
      <c r="K233" s="204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161</v>
      </c>
      <c r="AU233" s="213" t="s">
        <v>147</v>
      </c>
      <c r="AV233" s="13" t="s">
        <v>79</v>
      </c>
      <c r="AW233" s="13" t="s">
        <v>31</v>
      </c>
      <c r="AX233" s="13" t="s">
        <v>69</v>
      </c>
      <c r="AY233" s="213" t="s">
        <v>146</v>
      </c>
    </row>
    <row r="234" spans="1:65" s="14" customFormat="1" ht="11.25">
      <c r="B234" s="214"/>
      <c r="C234" s="215"/>
      <c r="D234" s="196" t="s">
        <v>161</v>
      </c>
      <c r="E234" s="216" t="s">
        <v>19</v>
      </c>
      <c r="F234" s="217" t="s">
        <v>163</v>
      </c>
      <c r="G234" s="215"/>
      <c r="H234" s="218">
        <v>1</v>
      </c>
      <c r="I234" s="219"/>
      <c r="J234" s="215"/>
      <c r="K234" s="215"/>
      <c r="L234" s="220"/>
      <c r="M234" s="221"/>
      <c r="N234" s="222"/>
      <c r="O234" s="222"/>
      <c r="P234" s="222"/>
      <c r="Q234" s="222"/>
      <c r="R234" s="222"/>
      <c r="S234" s="222"/>
      <c r="T234" s="223"/>
      <c r="AT234" s="224" t="s">
        <v>161</v>
      </c>
      <c r="AU234" s="224" t="s">
        <v>147</v>
      </c>
      <c r="AV234" s="14" t="s">
        <v>147</v>
      </c>
      <c r="AW234" s="14" t="s">
        <v>31</v>
      </c>
      <c r="AX234" s="14" t="s">
        <v>77</v>
      </c>
      <c r="AY234" s="224" t="s">
        <v>146</v>
      </c>
    </row>
    <row r="235" spans="1:65" s="2" customFormat="1" ht="37.9" customHeight="1">
      <c r="A235" s="37"/>
      <c r="B235" s="38"/>
      <c r="C235" s="246" t="s">
        <v>309</v>
      </c>
      <c r="D235" s="246" t="s">
        <v>223</v>
      </c>
      <c r="E235" s="247" t="s">
        <v>310</v>
      </c>
      <c r="F235" s="248" t="s">
        <v>311</v>
      </c>
      <c r="G235" s="249" t="s">
        <v>294</v>
      </c>
      <c r="H235" s="250">
        <v>1</v>
      </c>
      <c r="I235" s="251"/>
      <c r="J235" s="252">
        <f>ROUND(I235*H235,2)</f>
        <v>0</v>
      </c>
      <c r="K235" s="253"/>
      <c r="L235" s="254"/>
      <c r="M235" s="255" t="s">
        <v>19</v>
      </c>
      <c r="N235" s="256" t="s">
        <v>40</v>
      </c>
      <c r="O235" s="67"/>
      <c r="P235" s="192">
        <f>O235*H235</f>
        <v>0</v>
      </c>
      <c r="Q235" s="192">
        <v>1.553E-2</v>
      </c>
      <c r="R235" s="192">
        <f>Q235*H235</f>
        <v>1.553E-2</v>
      </c>
      <c r="S235" s="192">
        <v>0</v>
      </c>
      <c r="T235" s="193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94" t="s">
        <v>211</v>
      </c>
      <c r="AT235" s="194" t="s">
        <v>223</v>
      </c>
      <c r="AU235" s="194" t="s">
        <v>147</v>
      </c>
      <c r="AY235" s="20" t="s">
        <v>146</v>
      </c>
      <c r="BE235" s="195">
        <f>IF(N235="základní",J235,0)</f>
        <v>0</v>
      </c>
      <c r="BF235" s="195">
        <f>IF(N235="snížená",J235,0)</f>
        <v>0</v>
      </c>
      <c r="BG235" s="195">
        <f>IF(N235="zákl. přenesená",J235,0)</f>
        <v>0</v>
      </c>
      <c r="BH235" s="195">
        <f>IF(N235="sníž. přenesená",J235,0)</f>
        <v>0</v>
      </c>
      <c r="BI235" s="195">
        <f>IF(N235="nulová",J235,0)</f>
        <v>0</v>
      </c>
      <c r="BJ235" s="20" t="s">
        <v>77</v>
      </c>
      <c r="BK235" s="195">
        <f>ROUND(I235*H235,2)</f>
        <v>0</v>
      </c>
      <c r="BL235" s="20" t="s">
        <v>155</v>
      </c>
      <c r="BM235" s="194" t="s">
        <v>312</v>
      </c>
    </row>
    <row r="236" spans="1:65" s="2" customFormat="1" ht="19.5">
      <c r="A236" s="37"/>
      <c r="B236" s="38"/>
      <c r="C236" s="39"/>
      <c r="D236" s="196" t="s">
        <v>157</v>
      </c>
      <c r="E236" s="39"/>
      <c r="F236" s="197" t="s">
        <v>311</v>
      </c>
      <c r="G236" s="39"/>
      <c r="H236" s="39"/>
      <c r="I236" s="198"/>
      <c r="J236" s="39"/>
      <c r="K236" s="39"/>
      <c r="L236" s="42"/>
      <c r="M236" s="199"/>
      <c r="N236" s="200"/>
      <c r="O236" s="67"/>
      <c r="P236" s="67"/>
      <c r="Q236" s="67"/>
      <c r="R236" s="67"/>
      <c r="S236" s="67"/>
      <c r="T236" s="68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20" t="s">
        <v>157</v>
      </c>
      <c r="AU236" s="20" t="s">
        <v>147</v>
      </c>
    </row>
    <row r="237" spans="1:65" s="13" customFormat="1" ht="11.25">
      <c r="B237" s="203"/>
      <c r="C237" s="204"/>
      <c r="D237" s="196" t="s">
        <v>161</v>
      </c>
      <c r="E237" s="205" t="s">
        <v>19</v>
      </c>
      <c r="F237" s="206" t="s">
        <v>308</v>
      </c>
      <c r="G237" s="204"/>
      <c r="H237" s="207">
        <v>1</v>
      </c>
      <c r="I237" s="208"/>
      <c r="J237" s="204"/>
      <c r="K237" s="204"/>
      <c r="L237" s="209"/>
      <c r="M237" s="210"/>
      <c r="N237" s="211"/>
      <c r="O237" s="211"/>
      <c r="P237" s="211"/>
      <c r="Q237" s="211"/>
      <c r="R237" s="211"/>
      <c r="S237" s="211"/>
      <c r="T237" s="212"/>
      <c r="AT237" s="213" t="s">
        <v>161</v>
      </c>
      <c r="AU237" s="213" t="s">
        <v>147</v>
      </c>
      <c r="AV237" s="13" t="s">
        <v>79</v>
      </c>
      <c r="AW237" s="13" t="s">
        <v>31</v>
      </c>
      <c r="AX237" s="13" t="s">
        <v>69</v>
      </c>
      <c r="AY237" s="213" t="s">
        <v>146</v>
      </c>
    </row>
    <row r="238" spans="1:65" s="14" customFormat="1" ht="11.25">
      <c r="B238" s="214"/>
      <c r="C238" s="215"/>
      <c r="D238" s="196" t="s">
        <v>161</v>
      </c>
      <c r="E238" s="216" t="s">
        <v>19</v>
      </c>
      <c r="F238" s="217" t="s">
        <v>163</v>
      </c>
      <c r="G238" s="215"/>
      <c r="H238" s="218">
        <v>1</v>
      </c>
      <c r="I238" s="219"/>
      <c r="J238" s="215"/>
      <c r="K238" s="215"/>
      <c r="L238" s="220"/>
      <c r="M238" s="221"/>
      <c r="N238" s="222"/>
      <c r="O238" s="222"/>
      <c r="P238" s="222"/>
      <c r="Q238" s="222"/>
      <c r="R238" s="222"/>
      <c r="S238" s="222"/>
      <c r="T238" s="223"/>
      <c r="AT238" s="224" t="s">
        <v>161</v>
      </c>
      <c r="AU238" s="224" t="s">
        <v>147</v>
      </c>
      <c r="AV238" s="14" t="s">
        <v>147</v>
      </c>
      <c r="AW238" s="14" t="s">
        <v>31</v>
      </c>
      <c r="AX238" s="14" t="s">
        <v>77</v>
      </c>
      <c r="AY238" s="224" t="s">
        <v>146</v>
      </c>
    </row>
    <row r="239" spans="1:65" s="12" customFormat="1" ht="22.9" customHeight="1">
      <c r="B239" s="166"/>
      <c r="C239" s="167"/>
      <c r="D239" s="168" t="s">
        <v>68</v>
      </c>
      <c r="E239" s="180" t="s">
        <v>216</v>
      </c>
      <c r="F239" s="180" t="s">
        <v>313</v>
      </c>
      <c r="G239" s="167"/>
      <c r="H239" s="167"/>
      <c r="I239" s="170"/>
      <c r="J239" s="181">
        <f>BK239</f>
        <v>0</v>
      </c>
      <c r="K239" s="167"/>
      <c r="L239" s="172"/>
      <c r="M239" s="173"/>
      <c r="N239" s="174"/>
      <c r="O239" s="174"/>
      <c r="P239" s="175">
        <f>P240+P263+P273+P283+P314</f>
        <v>0</v>
      </c>
      <c r="Q239" s="174"/>
      <c r="R239" s="175">
        <f>R240+R263+R273+R283+R314</f>
        <v>6.9034999999999999E-3</v>
      </c>
      <c r="S239" s="174"/>
      <c r="T239" s="176">
        <f>T240+T263+T273+T283+T314</f>
        <v>27.530399999999997</v>
      </c>
      <c r="AR239" s="177" t="s">
        <v>77</v>
      </c>
      <c r="AT239" s="178" t="s">
        <v>68</v>
      </c>
      <c r="AU239" s="178" t="s">
        <v>77</v>
      </c>
      <c r="AY239" s="177" t="s">
        <v>146</v>
      </c>
      <c r="BK239" s="179">
        <f>BK240+BK263+BK273+BK283+BK314</f>
        <v>0</v>
      </c>
    </row>
    <row r="240" spans="1:65" s="12" customFormat="1" ht="20.85" customHeight="1">
      <c r="B240" s="166"/>
      <c r="C240" s="167"/>
      <c r="D240" s="168" t="s">
        <v>68</v>
      </c>
      <c r="E240" s="180" t="s">
        <v>314</v>
      </c>
      <c r="F240" s="180" t="s">
        <v>315</v>
      </c>
      <c r="G240" s="167"/>
      <c r="H240" s="167"/>
      <c r="I240" s="170"/>
      <c r="J240" s="181">
        <f>BK240</f>
        <v>0</v>
      </c>
      <c r="K240" s="167"/>
      <c r="L240" s="172"/>
      <c r="M240" s="173"/>
      <c r="N240" s="174"/>
      <c r="O240" s="174"/>
      <c r="P240" s="175">
        <f>SUM(P241:P262)</f>
        <v>0</v>
      </c>
      <c r="Q240" s="174"/>
      <c r="R240" s="175">
        <f>SUM(R241:R262)</f>
        <v>0</v>
      </c>
      <c r="S240" s="174"/>
      <c r="T240" s="176">
        <f>SUM(T241:T262)</f>
        <v>0</v>
      </c>
      <c r="AR240" s="177" t="s">
        <v>77</v>
      </c>
      <c r="AT240" s="178" t="s">
        <v>68</v>
      </c>
      <c r="AU240" s="178" t="s">
        <v>79</v>
      </c>
      <c r="AY240" s="177" t="s">
        <v>146</v>
      </c>
      <c r="BK240" s="179">
        <f>SUM(BK241:BK262)</f>
        <v>0</v>
      </c>
    </row>
    <row r="241" spans="1:65" s="2" customFormat="1" ht="37.9" customHeight="1">
      <c r="A241" s="37"/>
      <c r="B241" s="38"/>
      <c r="C241" s="182" t="s">
        <v>316</v>
      </c>
      <c r="D241" s="182" t="s">
        <v>151</v>
      </c>
      <c r="E241" s="183" t="s">
        <v>317</v>
      </c>
      <c r="F241" s="184" t="s">
        <v>318</v>
      </c>
      <c r="G241" s="185" t="s">
        <v>154</v>
      </c>
      <c r="H241" s="186">
        <v>60</v>
      </c>
      <c r="I241" s="187"/>
      <c r="J241" s="188">
        <f>ROUND(I241*H241,2)</f>
        <v>0</v>
      </c>
      <c r="K241" s="189"/>
      <c r="L241" s="42"/>
      <c r="M241" s="190" t="s">
        <v>19</v>
      </c>
      <c r="N241" s="191" t="s">
        <v>40</v>
      </c>
      <c r="O241" s="67"/>
      <c r="P241" s="192">
        <f>O241*H241</f>
        <v>0</v>
      </c>
      <c r="Q241" s="192">
        <v>0</v>
      </c>
      <c r="R241" s="192">
        <f>Q241*H241</f>
        <v>0</v>
      </c>
      <c r="S241" s="192">
        <v>0</v>
      </c>
      <c r="T241" s="193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94" t="s">
        <v>155</v>
      </c>
      <c r="AT241" s="194" t="s">
        <v>151</v>
      </c>
      <c r="AU241" s="194" t="s">
        <v>147</v>
      </c>
      <c r="AY241" s="20" t="s">
        <v>146</v>
      </c>
      <c r="BE241" s="195">
        <f>IF(N241="základní",J241,0)</f>
        <v>0</v>
      </c>
      <c r="BF241" s="195">
        <f>IF(N241="snížená",J241,0)</f>
        <v>0</v>
      </c>
      <c r="BG241" s="195">
        <f>IF(N241="zákl. přenesená",J241,0)</f>
        <v>0</v>
      </c>
      <c r="BH241" s="195">
        <f>IF(N241="sníž. přenesená",J241,0)</f>
        <v>0</v>
      </c>
      <c r="BI241" s="195">
        <f>IF(N241="nulová",J241,0)</f>
        <v>0</v>
      </c>
      <c r="BJ241" s="20" t="s">
        <v>77</v>
      </c>
      <c r="BK241" s="195">
        <f>ROUND(I241*H241,2)</f>
        <v>0</v>
      </c>
      <c r="BL241" s="20" t="s">
        <v>155</v>
      </c>
      <c r="BM241" s="194" t="s">
        <v>319</v>
      </c>
    </row>
    <row r="242" spans="1:65" s="2" customFormat="1" ht="29.25">
      <c r="A242" s="37"/>
      <c r="B242" s="38"/>
      <c r="C242" s="39"/>
      <c r="D242" s="196" t="s">
        <v>157</v>
      </c>
      <c r="E242" s="39"/>
      <c r="F242" s="197" t="s">
        <v>320</v>
      </c>
      <c r="G242" s="39"/>
      <c r="H242" s="39"/>
      <c r="I242" s="198"/>
      <c r="J242" s="39"/>
      <c r="K242" s="39"/>
      <c r="L242" s="42"/>
      <c r="M242" s="199"/>
      <c r="N242" s="200"/>
      <c r="O242" s="67"/>
      <c r="P242" s="67"/>
      <c r="Q242" s="67"/>
      <c r="R242" s="67"/>
      <c r="S242" s="67"/>
      <c r="T242" s="68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20" t="s">
        <v>157</v>
      </c>
      <c r="AU242" s="20" t="s">
        <v>147</v>
      </c>
    </row>
    <row r="243" spans="1:65" s="2" customFormat="1" ht="11.25">
      <c r="A243" s="37"/>
      <c r="B243" s="38"/>
      <c r="C243" s="39"/>
      <c r="D243" s="201" t="s">
        <v>159</v>
      </c>
      <c r="E243" s="39"/>
      <c r="F243" s="202" t="s">
        <v>321</v>
      </c>
      <c r="G243" s="39"/>
      <c r="H243" s="39"/>
      <c r="I243" s="198"/>
      <c r="J243" s="39"/>
      <c r="K243" s="39"/>
      <c r="L243" s="42"/>
      <c r="M243" s="199"/>
      <c r="N243" s="200"/>
      <c r="O243" s="67"/>
      <c r="P243" s="67"/>
      <c r="Q243" s="67"/>
      <c r="R243" s="67"/>
      <c r="S243" s="67"/>
      <c r="T243" s="68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20" t="s">
        <v>159</v>
      </c>
      <c r="AU243" s="20" t="s">
        <v>147</v>
      </c>
    </row>
    <row r="244" spans="1:65" s="13" customFormat="1" ht="11.25">
      <c r="B244" s="203"/>
      <c r="C244" s="204"/>
      <c r="D244" s="196" t="s">
        <v>161</v>
      </c>
      <c r="E244" s="205" t="s">
        <v>19</v>
      </c>
      <c r="F244" s="206" t="s">
        <v>322</v>
      </c>
      <c r="G244" s="204"/>
      <c r="H244" s="207">
        <v>60</v>
      </c>
      <c r="I244" s="208"/>
      <c r="J244" s="204"/>
      <c r="K244" s="204"/>
      <c r="L244" s="209"/>
      <c r="M244" s="210"/>
      <c r="N244" s="211"/>
      <c r="O244" s="211"/>
      <c r="P244" s="211"/>
      <c r="Q244" s="211"/>
      <c r="R244" s="211"/>
      <c r="S244" s="211"/>
      <c r="T244" s="212"/>
      <c r="AT244" s="213" t="s">
        <v>161</v>
      </c>
      <c r="AU244" s="213" t="s">
        <v>147</v>
      </c>
      <c r="AV244" s="13" t="s">
        <v>79</v>
      </c>
      <c r="AW244" s="13" t="s">
        <v>31</v>
      </c>
      <c r="AX244" s="13" t="s">
        <v>69</v>
      </c>
      <c r="AY244" s="213" t="s">
        <v>146</v>
      </c>
    </row>
    <row r="245" spans="1:65" s="14" customFormat="1" ht="11.25">
      <c r="B245" s="214"/>
      <c r="C245" s="215"/>
      <c r="D245" s="196" t="s">
        <v>161</v>
      </c>
      <c r="E245" s="216" t="s">
        <v>19</v>
      </c>
      <c r="F245" s="217" t="s">
        <v>163</v>
      </c>
      <c r="G245" s="215"/>
      <c r="H245" s="218">
        <v>60</v>
      </c>
      <c r="I245" s="219"/>
      <c r="J245" s="215"/>
      <c r="K245" s="215"/>
      <c r="L245" s="220"/>
      <c r="M245" s="221"/>
      <c r="N245" s="222"/>
      <c r="O245" s="222"/>
      <c r="P245" s="222"/>
      <c r="Q245" s="222"/>
      <c r="R245" s="222"/>
      <c r="S245" s="222"/>
      <c r="T245" s="223"/>
      <c r="AT245" s="224" t="s">
        <v>161</v>
      </c>
      <c r="AU245" s="224" t="s">
        <v>147</v>
      </c>
      <c r="AV245" s="14" t="s">
        <v>147</v>
      </c>
      <c r="AW245" s="14" t="s">
        <v>31</v>
      </c>
      <c r="AX245" s="14" t="s">
        <v>77</v>
      </c>
      <c r="AY245" s="224" t="s">
        <v>146</v>
      </c>
    </row>
    <row r="246" spans="1:65" s="2" customFormat="1" ht="37.9" customHeight="1">
      <c r="A246" s="37"/>
      <c r="B246" s="38"/>
      <c r="C246" s="182" t="s">
        <v>323</v>
      </c>
      <c r="D246" s="182" t="s">
        <v>151</v>
      </c>
      <c r="E246" s="183" t="s">
        <v>324</v>
      </c>
      <c r="F246" s="184" t="s">
        <v>325</v>
      </c>
      <c r="G246" s="185" t="s">
        <v>154</v>
      </c>
      <c r="H246" s="186">
        <v>1800</v>
      </c>
      <c r="I246" s="187"/>
      <c r="J246" s="188">
        <f>ROUND(I246*H246,2)</f>
        <v>0</v>
      </c>
      <c r="K246" s="189"/>
      <c r="L246" s="42"/>
      <c r="M246" s="190" t="s">
        <v>19</v>
      </c>
      <c r="N246" s="191" t="s">
        <v>40</v>
      </c>
      <c r="O246" s="67"/>
      <c r="P246" s="192">
        <f>O246*H246</f>
        <v>0</v>
      </c>
      <c r="Q246" s="192">
        <v>0</v>
      </c>
      <c r="R246" s="192">
        <f>Q246*H246</f>
        <v>0</v>
      </c>
      <c r="S246" s="192">
        <v>0</v>
      </c>
      <c r="T246" s="193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94" t="s">
        <v>155</v>
      </c>
      <c r="AT246" s="194" t="s">
        <v>151</v>
      </c>
      <c r="AU246" s="194" t="s">
        <v>147</v>
      </c>
      <c r="AY246" s="20" t="s">
        <v>146</v>
      </c>
      <c r="BE246" s="195">
        <f>IF(N246="základní",J246,0)</f>
        <v>0</v>
      </c>
      <c r="BF246" s="195">
        <f>IF(N246="snížená",J246,0)</f>
        <v>0</v>
      </c>
      <c r="BG246" s="195">
        <f>IF(N246="zákl. přenesená",J246,0)</f>
        <v>0</v>
      </c>
      <c r="BH246" s="195">
        <f>IF(N246="sníž. přenesená",J246,0)</f>
        <v>0</v>
      </c>
      <c r="BI246" s="195">
        <f>IF(N246="nulová",J246,0)</f>
        <v>0</v>
      </c>
      <c r="BJ246" s="20" t="s">
        <v>77</v>
      </c>
      <c r="BK246" s="195">
        <f>ROUND(I246*H246,2)</f>
        <v>0</v>
      </c>
      <c r="BL246" s="20" t="s">
        <v>155</v>
      </c>
      <c r="BM246" s="194" t="s">
        <v>326</v>
      </c>
    </row>
    <row r="247" spans="1:65" s="2" customFormat="1" ht="29.25">
      <c r="A247" s="37"/>
      <c r="B247" s="38"/>
      <c r="C247" s="39"/>
      <c r="D247" s="196" t="s">
        <v>157</v>
      </c>
      <c r="E247" s="39"/>
      <c r="F247" s="197" t="s">
        <v>327</v>
      </c>
      <c r="G247" s="39"/>
      <c r="H247" s="39"/>
      <c r="I247" s="198"/>
      <c r="J247" s="39"/>
      <c r="K247" s="39"/>
      <c r="L247" s="42"/>
      <c r="M247" s="199"/>
      <c r="N247" s="200"/>
      <c r="O247" s="67"/>
      <c r="P247" s="67"/>
      <c r="Q247" s="67"/>
      <c r="R247" s="67"/>
      <c r="S247" s="67"/>
      <c r="T247" s="68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20" t="s">
        <v>157</v>
      </c>
      <c r="AU247" s="20" t="s">
        <v>147</v>
      </c>
    </row>
    <row r="248" spans="1:65" s="2" customFormat="1" ht="11.25">
      <c r="A248" s="37"/>
      <c r="B248" s="38"/>
      <c r="C248" s="39"/>
      <c r="D248" s="201" t="s">
        <v>159</v>
      </c>
      <c r="E248" s="39"/>
      <c r="F248" s="202" t="s">
        <v>328</v>
      </c>
      <c r="G248" s="39"/>
      <c r="H248" s="39"/>
      <c r="I248" s="198"/>
      <c r="J248" s="39"/>
      <c r="K248" s="39"/>
      <c r="L248" s="42"/>
      <c r="M248" s="199"/>
      <c r="N248" s="200"/>
      <c r="O248" s="67"/>
      <c r="P248" s="67"/>
      <c r="Q248" s="67"/>
      <c r="R248" s="67"/>
      <c r="S248" s="67"/>
      <c r="T248" s="68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20" t="s">
        <v>159</v>
      </c>
      <c r="AU248" s="20" t="s">
        <v>147</v>
      </c>
    </row>
    <row r="249" spans="1:65" s="13" customFormat="1" ht="11.25">
      <c r="B249" s="203"/>
      <c r="C249" s="204"/>
      <c r="D249" s="196" t="s">
        <v>161</v>
      </c>
      <c r="E249" s="205" t="s">
        <v>19</v>
      </c>
      <c r="F249" s="206" t="s">
        <v>329</v>
      </c>
      <c r="G249" s="204"/>
      <c r="H249" s="207">
        <v>1800</v>
      </c>
      <c r="I249" s="208"/>
      <c r="J249" s="204"/>
      <c r="K249" s="204"/>
      <c r="L249" s="209"/>
      <c r="M249" s="210"/>
      <c r="N249" s="211"/>
      <c r="O249" s="211"/>
      <c r="P249" s="211"/>
      <c r="Q249" s="211"/>
      <c r="R249" s="211"/>
      <c r="S249" s="211"/>
      <c r="T249" s="212"/>
      <c r="AT249" s="213" t="s">
        <v>161</v>
      </c>
      <c r="AU249" s="213" t="s">
        <v>147</v>
      </c>
      <c r="AV249" s="13" t="s">
        <v>79</v>
      </c>
      <c r="AW249" s="13" t="s">
        <v>31</v>
      </c>
      <c r="AX249" s="13" t="s">
        <v>77</v>
      </c>
      <c r="AY249" s="213" t="s">
        <v>146</v>
      </c>
    </row>
    <row r="250" spans="1:65" s="2" customFormat="1" ht="37.9" customHeight="1">
      <c r="A250" s="37"/>
      <c r="B250" s="38"/>
      <c r="C250" s="182" t="s">
        <v>330</v>
      </c>
      <c r="D250" s="182" t="s">
        <v>151</v>
      </c>
      <c r="E250" s="183" t="s">
        <v>331</v>
      </c>
      <c r="F250" s="184" t="s">
        <v>332</v>
      </c>
      <c r="G250" s="185" t="s">
        <v>154</v>
      </c>
      <c r="H250" s="186">
        <v>60</v>
      </c>
      <c r="I250" s="187"/>
      <c r="J250" s="188">
        <f>ROUND(I250*H250,2)</f>
        <v>0</v>
      </c>
      <c r="K250" s="189"/>
      <c r="L250" s="42"/>
      <c r="M250" s="190" t="s">
        <v>19</v>
      </c>
      <c r="N250" s="191" t="s">
        <v>40</v>
      </c>
      <c r="O250" s="67"/>
      <c r="P250" s="192">
        <f>O250*H250</f>
        <v>0</v>
      </c>
      <c r="Q250" s="192">
        <v>0</v>
      </c>
      <c r="R250" s="192">
        <f>Q250*H250</f>
        <v>0</v>
      </c>
      <c r="S250" s="192">
        <v>0</v>
      </c>
      <c r="T250" s="193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94" t="s">
        <v>155</v>
      </c>
      <c r="AT250" s="194" t="s">
        <v>151</v>
      </c>
      <c r="AU250" s="194" t="s">
        <v>147</v>
      </c>
      <c r="AY250" s="20" t="s">
        <v>146</v>
      </c>
      <c r="BE250" s="195">
        <f>IF(N250="základní",J250,0)</f>
        <v>0</v>
      </c>
      <c r="BF250" s="195">
        <f>IF(N250="snížená",J250,0)</f>
        <v>0</v>
      </c>
      <c r="BG250" s="195">
        <f>IF(N250="zákl. přenesená",J250,0)</f>
        <v>0</v>
      </c>
      <c r="BH250" s="195">
        <f>IF(N250="sníž. přenesená",J250,0)</f>
        <v>0</v>
      </c>
      <c r="BI250" s="195">
        <f>IF(N250="nulová",J250,0)</f>
        <v>0</v>
      </c>
      <c r="BJ250" s="20" t="s">
        <v>77</v>
      </c>
      <c r="BK250" s="195">
        <f>ROUND(I250*H250,2)</f>
        <v>0</v>
      </c>
      <c r="BL250" s="20" t="s">
        <v>155</v>
      </c>
      <c r="BM250" s="194" t="s">
        <v>333</v>
      </c>
    </row>
    <row r="251" spans="1:65" s="2" customFormat="1" ht="29.25">
      <c r="A251" s="37"/>
      <c r="B251" s="38"/>
      <c r="C251" s="39"/>
      <c r="D251" s="196" t="s">
        <v>157</v>
      </c>
      <c r="E251" s="39"/>
      <c r="F251" s="197" t="s">
        <v>334</v>
      </c>
      <c r="G251" s="39"/>
      <c r="H251" s="39"/>
      <c r="I251" s="198"/>
      <c r="J251" s="39"/>
      <c r="K251" s="39"/>
      <c r="L251" s="42"/>
      <c r="M251" s="199"/>
      <c r="N251" s="200"/>
      <c r="O251" s="67"/>
      <c r="P251" s="67"/>
      <c r="Q251" s="67"/>
      <c r="R251" s="67"/>
      <c r="S251" s="67"/>
      <c r="T251" s="68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20" t="s">
        <v>157</v>
      </c>
      <c r="AU251" s="20" t="s">
        <v>147</v>
      </c>
    </row>
    <row r="252" spans="1:65" s="2" customFormat="1" ht="11.25">
      <c r="A252" s="37"/>
      <c r="B252" s="38"/>
      <c r="C252" s="39"/>
      <c r="D252" s="201" t="s">
        <v>159</v>
      </c>
      <c r="E252" s="39"/>
      <c r="F252" s="202" t="s">
        <v>335</v>
      </c>
      <c r="G252" s="39"/>
      <c r="H252" s="39"/>
      <c r="I252" s="198"/>
      <c r="J252" s="39"/>
      <c r="K252" s="39"/>
      <c r="L252" s="42"/>
      <c r="M252" s="199"/>
      <c r="N252" s="200"/>
      <c r="O252" s="67"/>
      <c r="P252" s="67"/>
      <c r="Q252" s="67"/>
      <c r="R252" s="67"/>
      <c r="S252" s="67"/>
      <c r="T252" s="68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20" t="s">
        <v>159</v>
      </c>
      <c r="AU252" s="20" t="s">
        <v>147</v>
      </c>
    </row>
    <row r="253" spans="1:65" s="13" customFormat="1" ht="11.25">
      <c r="B253" s="203"/>
      <c r="C253" s="204"/>
      <c r="D253" s="196" t="s">
        <v>161</v>
      </c>
      <c r="E253" s="205" t="s">
        <v>19</v>
      </c>
      <c r="F253" s="206" t="s">
        <v>336</v>
      </c>
      <c r="G253" s="204"/>
      <c r="H253" s="207">
        <v>60</v>
      </c>
      <c r="I253" s="208"/>
      <c r="J253" s="204"/>
      <c r="K253" s="204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161</v>
      </c>
      <c r="AU253" s="213" t="s">
        <v>147</v>
      </c>
      <c r="AV253" s="13" t="s">
        <v>79</v>
      </c>
      <c r="AW253" s="13" t="s">
        <v>31</v>
      </c>
      <c r="AX253" s="13" t="s">
        <v>77</v>
      </c>
      <c r="AY253" s="213" t="s">
        <v>146</v>
      </c>
    </row>
    <row r="254" spans="1:65" s="2" customFormat="1" ht="33" customHeight="1">
      <c r="A254" s="37"/>
      <c r="B254" s="38"/>
      <c r="C254" s="182" t="s">
        <v>337</v>
      </c>
      <c r="D254" s="182" t="s">
        <v>151</v>
      </c>
      <c r="E254" s="183" t="s">
        <v>338</v>
      </c>
      <c r="F254" s="184" t="s">
        <v>339</v>
      </c>
      <c r="G254" s="185" t="s">
        <v>294</v>
      </c>
      <c r="H254" s="186">
        <v>1</v>
      </c>
      <c r="I254" s="187"/>
      <c r="J254" s="188">
        <f>ROUND(I254*H254,2)</f>
        <v>0</v>
      </c>
      <c r="K254" s="189"/>
      <c r="L254" s="42"/>
      <c r="M254" s="190" t="s">
        <v>19</v>
      </c>
      <c r="N254" s="191" t="s">
        <v>40</v>
      </c>
      <c r="O254" s="67"/>
      <c r="P254" s="192">
        <f>O254*H254</f>
        <v>0</v>
      </c>
      <c r="Q254" s="192">
        <v>0</v>
      </c>
      <c r="R254" s="192">
        <f>Q254*H254</f>
        <v>0</v>
      </c>
      <c r="S254" s="192">
        <v>0</v>
      </c>
      <c r="T254" s="193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94" t="s">
        <v>155</v>
      </c>
      <c r="AT254" s="194" t="s">
        <v>151</v>
      </c>
      <c r="AU254" s="194" t="s">
        <v>147</v>
      </c>
      <c r="AY254" s="20" t="s">
        <v>146</v>
      </c>
      <c r="BE254" s="195">
        <f>IF(N254="základní",J254,0)</f>
        <v>0</v>
      </c>
      <c r="BF254" s="195">
        <f>IF(N254="snížená",J254,0)</f>
        <v>0</v>
      </c>
      <c r="BG254" s="195">
        <f>IF(N254="zákl. přenesená",J254,0)</f>
        <v>0</v>
      </c>
      <c r="BH254" s="195">
        <f>IF(N254="sníž. přenesená",J254,0)</f>
        <v>0</v>
      </c>
      <c r="BI254" s="195">
        <f>IF(N254="nulová",J254,0)</f>
        <v>0</v>
      </c>
      <c r="BJ254" s="20" t="s">
        <v>77</v>
      </c>
      <c r="BK254" s="195">
        <f>ROUND(I254*H254,2)</f>
        <v>0</v>
      </c>
      <c r="BL254" s="20" t="s">
        <v>155</v>
      </c>
      <c r="BM254" s="194" t="s">
        <v>340</v>
      </c>
    </row>
    <row r="255" spans="1:65" s="2" customFormat="1" ht="29.25">
      <c r="A255" s="37"/>
      <c r="B255" s="38"/>
      <c r="C255" s="39"/>
      <c r="D255" s="196" t="s">
        <v>157</v>
      </c>
      <c r="E255" s="39"/>
      <c r="F255" s="197" t="s">
        <v>341</v>
      </c>
      <c r="G255" s="39"/>
      <c r="H255" s="39"/>
      <c r="I255" s="198"/>
      <c r="J255" s="39"/>
      <c r="K255" s="39"/>
      <c r="L255" s="42"/>
      <c r="M255" s="199"/>
      <c r="N255" s="200"/>
      <c r="O255" s="67"/>
      <c r="P255" s="67"/>
      <c r="Q255" s="67"/>
      <c r="R255" s="67"/>
      <c r="S255" s="67"/>
      <c r="T255" s="68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20" t="s">
        <v>157</v>
      </c>
      <c r="AU255" s="20" t="s">
        <v>147</v>
      </c>
    </row>
    <row r="256" spans="1:65" s="13" customFormat="1" ht="11.25">
      <c r="B256" s="203"/>
      <c r="C256" s="204"/>
      <c r="D256" s="196" t="s">
        <v>161</v>
      </c>
      <c r="E256" s="205" t="s">
        <v>19</v>
      </c>
      <c r="F256" s="206" t="s">
        <v>77</v>
      </c>
      <c r="G256" s="204"/>
      <c r="H256" s="207">
        <v>1</v>
      </c>
      <c r="I256" s="208"/>
      <c r="J256" s="204"/>
      <c r="K256" s="204"/>
      <c r="L256" s="209"/>
      <c r="M256" s="210"/>
      <c r="N256" s="211"/>
      <c r="O256" s="211"/>
      <c r="P256" s="211"/>
      <c r="Q256" s="211"/>
      <c r="R256" s="211"/>
      <c r="S256" s="211"/>
      <c r="T256" s="212"/>
      <c r="AT256" s="213" t="s">
        <v>161</v>
      </c>
      <c r="AU256" s="213" t="s">
        <v>147</v>
      </c>
      <c r="AV256" s="13" t="s">
        <v>79</v>
      </c>
      <c r="AW256" s="13" t="s">
        <v>31</v>
      </c>
      <c r="AX256" s="13" t="s">
        <v>77</v>
      </c>
      <c r="AY256" s="213" t="s">
        <v>146</v>
      </c>
    </row>
    <row r="257" spans="1:65" s="2" customFormat="1" ht="33" customHeight="1">
      <c r="A257" s="37"/>
      <c r="B257" s="38"/>
      <c r="C257" s="182" t="s">
        <v>342</v>
      </c>
      <c r="D257" s="182" t="s">
        <v>151</v>
      </c>
      <c r="E257" s="183" t="s">
        <v>343</v>
      </c>
      <c r="F257" s="184" t="s">
        <v>344</v>
      </c>
      <c r="G257" s="185" t="s">
        <v>294</v>
      </c>
      <c r="H257" s="186">
        <v>30</v>
      </c>
      <c r="I257" s="187"/>
      <c r="J257" s="188">
        <f>ROUND(I257*H257,2)</f>
        <v>0</v>
      </c>
      <c r="K257" s="189"/>
      <c r="L257" s="42"/>
      <c r="M257" s="190" t="s">
        <v>19</v>
      </c>
      <c r="N257" s="191" t="s">
        <v>40</v>
      </c>
      <c r="O257" s="67"/>
      <c r="P257" s="192">
        <f>O257*H257</f>
        <v>0</v>
      </c>
      <c r="Q257" s="192">
        <v>0</v>
      </c>
      <c r="R257" s="192">
        <f>Q257*H257</f>
        <v>0</v>
      </c>
      <c r="S257" s="192">
        <v>0</v>
      </c>
      <c r="T257" s="193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94" t="s">
        <v>155</v>
      </c>
      <c r="AT257" s="194" t="s">
        <v>151</v>
      </c>
      <c r="AU257" s="194" t="s">
        <v>147</v>
      </c>
      <c r="AY257" s="20" t="s">
        <v>146</v>
      </c>
      <c r="BE257" s="195">
        <f>IF(N257="základní",J257,0)</f>
        <v>0</v>
      </c>
      <c r="BF257" s="195">
        <f>IF(N257="snížená",J257,0)</f>
        <v>0</v>
      </c>
      <c r="BG257" s="195">
        <f>IF(N257="zákl. přenesená",J257,0)</f>
        <v>0</v>
      </c>
      <c r="BH257" s="195">
        <f>IF(N257="sníž. přenesená",J257,0)</f>
        <v>0</v>
      </c>
      <c r="BI257" s="195">
        <f>IF(N257="nulová",J257,0)</f>
        <v>0</v>
      </c>
      <c r="BJ257" s="20" t="s">
        <v>77</v>
      </c>
      <c r="BK257" s="195">
        <f>ROUND(I257*H257,2)</f>
        <v>0</v>
      </c>
      <c r="BL257" s="20" t="s">
        <v>155</v>
      </c>
      <c r="BM257" s="194" t="s">
        <v>345</v>
      </c>
    </row>
    <row r="258" spans="1:65" s="2" customFormat="1" ht="29.25">
      <c r="A258" s="37"/>
      <c r="B258" s="38"/>
      <c r="C258" s="39"/>
      <c r="D258" s="196" t="s">
        <v>157</v>
      </c>
      <c r="E258" s="39"/>
      <c r="F258" s="197" t="s">
        <v>346</v>
      </c>
      <c r="G258" s="39"/>
      <c r="H258" s="39"/>
      <c r="I258" s="198"/>
      <c r="J258" s="39"/>
      <c r="K258" s="39"/>
      <c r="L258" s="42"/>
      <c r="M258" s="199"/>
      <c r="N258" s="200"/>
      <c r="O258" s="67"/>
      <c r="P258" s="67"/>
      <c r="Q258" s="67"/>
      <c r="R258" s="67"/>
      <c r="S258" s="67"/>
      <c r="T258" s="68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20" t="s">
        <v>157</v>
      </c>
      <c r="AU258" s="20" t="s">
        <v>147</v>
      </c>
    </row>
    <row r="259" spans="1:65" s="13" customFormat="1" ht="11.25">
      <c r="B259" s="203"/>
      <c r="C259" s="204"/>
      <c r="D259" s="196" t="s">
        <v>161</v>
      </c>
      <c r="E259" s="205" t="s">
        <v>19</v>
      </c>
      <c r="F259" s="206" t="s">
        <v>347</v>
      </c>
      <c r="G259" s="204"/>
      <c r="H259" s="207">
        <v>30</v>
      </c>
      <c r="I259" s="208"/>
      <c r="J259" s="204"/>
      <c r="K259" s="204"/>
      <c r="L259" s="209"/>
      <c r="M259" s="210"/>
      <c r="N259" s="211"/>
      <c r="O259" s="211"/>
      <c r="P259" s="211"/>
      <c r="Q259" s="211"/>
      <c r="R259" s="211"/>
      <c r="S259" s="211"/>
      <c r="T259" s="212"/>
      <c r="AT259" s="213" t="s">
        <v>161</v>
      </c>
      <c r="AU259" s="213" t="s">
        <v>147</v>
      </c>
      <c r="AV259" s="13" t="s">
        <v>79</v>
      </c>
      <c r="AW259" s="13" t="s">
        <v>31</v>
      </c>
      <c r="AX259" s="13" t="s">
        <v>77</v>
      </c>
      <c r="AY259" s="213" t="s">
        <v>146</v>
      </c>
    </row>
    <row r="260" spans="1:65" s="2" customFormat="1" ht="33" customHeight="1">
      <c r="A260" s="37"/>
      <c r="B260" s="38"/>
      <c r="C260" s="182" t="s">
        <v>149</v>
      </c>
      <c r="D260" s="182" t="s">
        <v>151</v>
      </c>
      <c r="E260" s="183" t="s">
        <v>348</v>
      </c>
      <c r="F260" s="184" t="s">
        <v>349</v>
      </c>
      <c r="G260" s="185" t="s">
        <v>294</v>
      </c>
      <c r="H260" s="186">
        <v>1</v>
      </c>
      <c r="I260" s="187"/>
      <c r="J260" s="188">
        <f>ROUND(I260*H260,2)</f>
        <v>0</v>
      </c>
      <c r="K260" s="189"/>
      <c r="L260" s="42"/>
      <c r="M260" s="190" t="s">
        <v>19</v>
      </c>
      <c r="N260" s="191" t="s">
        <v>40</v>
      </c>
      <c r="O260" s="67"/>
      <c r="P260" s="192">
        <f>O260*H260</f>
        <v>0</v>
      </c>
      <c r="Q260" s="192">
        <v>0</v>
      </c>
      <c r="R260" s="192">
        <f>Q260*H260</f>
        <v>0</v>
      </c>
      <c r="S260" s="192">
        <v>0</v>
      </c>
      <c r="T260" s="193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94" t="s">
        <v>155</v>
      </c>
      <c r="AT260" s="194" t="s">
        <v>151</v>
      </c>
      <c r="AU260" s="194" t="s">
        <v>147</v>
      </c>
      <c r="AY260" s="20" t="s">
        <v>146</v>
      </c>
      <c r="BE260" s="195">
        <f>IF(N260="základní",J260,0)</f>
        <v>0</v>
      </c>
      <c r="BF260" s="195">
        <f>IF(N260="snížená",J260,0)</f>
        <v>0</v>
      </c>
      <c r="BG260" s="195">
        <f>IF(N260="zákl. přenesená",J260,0)</f>
        <v>0</v>
      </c>
      <c r="BH260" s="195">
        <f>IF(N260="sníž. přenesená",J260,0)</f>
        <v>0</v>
      </c>
      <c r="BI260" s="195">
        <f>IF(N260="nulová",J260,0)</f>
        <v>0</v>
      </c>
      <c r="BJ260" s="20" t="s">
        <v>77</v>
      </c>
      <c r="BK260" s="195">
        <f>ROUND(I260*H260,2)</f>
        <v>0</v>
      </c>
      <c r="BL260" s="20" t="s">
        <v>155</v>
      </c>
      <c r="BM260" s="194" t="s">
        <v>350</v>
      </c>
    </row>
    <row r="261" spans="1:65" s="2" customFormat="1" ht="29.25">
      <c r="A261" s="37"/>
      <c r="B261" s="38"/>
      <c r="C261" s="39"/>
      <c r="D261" s="196" t="s">
        <v>157</v>
      </c>
      <c r="E261" s="39"/>
      <c r="F261" s="197" t="s">
        <v>351</v>
      </c>
      <c r="G261" s="39"/>
      <c r="H261" s="39"/>
      <c r="I261" s="198"/>
      <c r="J261" s="39"/>
      <c r="K261" s="39"/>
      <c r="L261" s="42"/>
      <c r="M261" s="199"/>
      <c r="N261" s="200"/>
      <c r="O261" s="67"/>
      <c r="P261" s="67"/>
      <c r="Q261" s="67"/>
      <c r="R261" s="67"/>
      <c r="S261" s="67"/>
      <c r="T261" s="68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20" t="s">
        <v>157</v>
      </c>
      <c r="AU261" s="20" t="s">
        <v>147</v>
      </c>
    </row>
    <row r="262" spans="1:65" s="13" customFormat="1" ht="11.25">
      <c r="B262" s="203"/>
      <c r="C262" s="204"/>
      <c r="D262" s="196" t="s">
        <v>161</v>
      </c>
      <c r="E262" s="205" t="s">
        <v>19</v>
      </c>
      <c r="F262" s="206" t="s">
        <v>77</v>
      </c>
      <c r="G262" s="204"/>
      <c r="H262" s="207">
        <v>1</v>
      </c>
      <c r="I262" s="208"/>
      <c r="J262" s="204"/>
      <c r="K262" s="204"/>
      <c r="L262" s="209"/>
      <c r="M262" s="210"/>
      <c r="N262" s="211"/>
      <c r="O262" s="211"/>
      <c r="P262" s="211"/>
      <c r="Q262" s="211"/>
      <c r="R262" s="211"/>
      <c r="S262" s="211"/>
      <c r="T262" s="212"/>
      <c r="AT262" s="213" t="s">
        <v>161</v>
      </c>
      <c r="AU262" s="213" t="s">
        <v>147</v>
      </c>
      <c r="AV262" s="13" t="s">
        <v>79</v>
      </c>
      <c r="AW262" s="13" t="s">
        <v>31</v>
      </c>
      <c r="AX262" s="13" t="s">
        <v>77</v>
      </c>
      <c r="AY262" s="213" t="s">
        <v>146</v>
      </c>
    </row>
    <row r="263" spans="1:65" s="12" customFormat="1" ht="20.85" customHeight="1">
      <c r="B263" s="166"/>
      <c r="C263" s="167"/>
      <c r="D263" s="168" t="s">
        <v>68</v>
      </c>
      <c r="E263" s="180" t="s">
        <v>352</v>
      </c>
      <c r="F263" s="180" t="s">
        <v>353</v>
      </c>
      <c r="G263" s="167"/>
      <c r="H263" s="167"/>
      <c r="I263" s="170"/>
      <c r="J263" s="181">
        <f>BK263</f>
        <v>0</v>
      </c>
      <c r="K263" s="167"/>
      <c r="L263" s="172"/>
      <c r="M263" s="173"/>
      <c r="N263" s="174"/>
      <c r="O263" s="174"/>
      <c r="P263" s="175">
        <f>SUM(P264:P272)</f>
        <v>0</v>
      </c>
      <c r="Q263" s="174"/>
      <c r="R263" s="175">
        <f>SUM(R264:R272)</f>
        <v>8.0000000000000004E-4</v>
      </c>
      <c r="S263" s="174"/>
      <c r="T263" s="176">
        <f>SUM(T264:T272)</f>
        <v>0</v>
      </c>
      <c r="AR263" s="177" t="s">
        <v>77</v>
      </c>
      <c r="AT263" s="178" t="s">
        <v>68</v>
      </c>
      <c r="AU263" s="178" t="s">
        <v>79</v>
      </c>
      <c r="AY263" s="177" t="s">
        <v>146</v>
      </c>
      <c r="BK263" s="179">
        <f>SUM(BK264:BK272)</f>
        <v>0</v>
      </c>
    </row>
    <row r="264" spans="1:65" s="2" customFormat="1" ht="24.2" customHeight="1">
      <c r="A264" s="37"/>
      <c r="B264" s="38"/>
      <c r="C264" s="182" t="s">
        <v>301</v>
      </c>
      <c r="D264" s="182" t="s">
        <v>151</v>
      </c>
      <c r="E264" s="183" t="s">
        <v>354</v>
      </c>
      <c r="F264" s="184" t="s">
        <v>355</v>
      </c>
      <c r="G264" s="185" t="s">
        <v>154</v>
      </c>
      <c r="H264" s="186">
        <v>20</v>
      </c>
      <c r="I264" s="187"/>
      <c r="J264" s="188">
        <f>ROUND(I264*H264,2)</f>
        <v>0</v>
      </c>
      <c r="K264" s="189"/>
      <c r="L264" s="42"/>
      <c r="M264" s="190" t="s">
        <v>19</v>
      </c>
      <c r="N264" s="191" t="s">
        <v>40</v>
      </c>
      <c r="O264" s="67"/>
      <c r="P264" s="192">
        <f>O264*H264</f>
        <v>0</v>
      </c>
      <c r="Q264" s="192">
        <v>4.0000000000000003E-5</v>
      </c>
      <c r="R264" s="192">
        <f>Q264*H264</f>
        <v>8.0000000000000004E-4</v>
      </c>
      <c r="S264" s="192">
        <v>0</v>
      </c>
      <c r="T264" s="193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94" t="s">
        <v>155</v>
      </c>
      <c r="AT264" s="194" t="s">
        <v>151</v>
      </c>
      <c r="AU264" s="194" t="s">
        <v>147</v>
      </c>
      <c r="AY264" s="20" t="s">
        <v>146</v>
      </c>
      <c r="BE264" s="195">
        <f>IF(N264="základní",J264,0)</f>
        <v>0</v>
      </c>
      <c r="BF264" s="195">
        <f>IF(N264="snížená",J264,0)</f>
        <v>0</v>
      </c>
      <c r="BG264" s="195">
        <f>IF(N264="zákl. přenesená",J264,0)</f>
        <v>0</v>
      </c>
      <c r="BH264" s="195">
        <f>IF(N264="sníž. přenesená",J264,0)</f>
        <v>0</v>
      </c>
      <c r="BI264" s="195">
        <f>IF(N264="nulová",J264,0)</f>
        <v>0</v>
      </c>
      <c r="BJ264" s="20" t="s">
        <v>77</v>
      </c>
      <c r="BK264" s="195">
        <f>ROUND(I264*H264,2)</f>
        <v>0</v>
      </c>
      <c r="BL264" s="20" t="s">
        <v>155</v>
      </c>
      <c r="BM264" s="194" t="s">
        <v>356</v>
      </c>
    </row>
    <row r="265" spans="1:65" s="2" customFormat="1" ht="19.5">
      <c r="A265" s="37"/>
      <c r="B265" s="38"/>
      <c r="C265" s="39"/>
      <c r="D265" s="196" t="s">
        <v>157</v>
      </c>
      <c r="E265" s="39"/>
      <c r="F265" s="197" t="s">
        <v>357</v>
      </c>
      <c r="G265" s="39"/>
      <c r="H265" s="39"/>
      <c r="I265" s="198"/>
      <c r="J265" s="39"/>
      <c r="K265" s="39"/>
      <c r="L265" s="42"/>
      <c r="M265" s="199"/>
      <c r="N265" s="200"/>
      <c r="O265" s="67"/>
      <c r="P265" s="67"/>
      <c r="Q265" s="67"/>
      <c r="R265" s="67"/>
      <c r="S265" s="67"/>
      <c r="T265" s="68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20" t="s">
        <v>157</v>
      </c>
      <c r="AU265" s="20" t="s">
        <v>147</v>
      </c>
    </row>
    <row r="266" spans="1:65" s="13" customFormat="1" ht="11.25">
      <c r="B266" s="203"/>
      <c r="C266" s="204"/>
      <c r="D266" s="196" t="s">
        <v>161</v>
      </c>
      <c r="E266" s="205" t="s">
        <v>19</v>
      </c>
      <c r="F266" s="206" t="s">
        <v>358</v>
      </c>
      <c r="G266" s="204"/>
      <c r="H266" s="207">
        <v>5</v>
      </c>
      <c r="I266" s="208"/>
      <c r="J266" s="204"/>
      <c r="K266" s="204"/>
      <c r="L266" s="209"/>
      <c r="M266" s="210"/>
      <c r="N266" s="211"/>
      <c r="O266" s="211"/>
      <c r="P266" s="211"/>
      <c r="Q266" s="211"/>
      <c r="R266" s="211"/>
      <c r="S266" s="211"/>
      <c r="T266" s="212"/>
      <c r="AT266" s="213" t="s">
        <v>161</v>
      </c>
      <c r="AU266" s="213" t="s">
        <v>147</v>
      </c>
      <c r="AV266" s="13" t="s">
        <v>79</v>
      </c>
      <c r="AW266" s="13" t="s">
        <v>31</v>
      </c>
      <c r="AX266" s="13" t="s">
        <v>69</v>
      </c>
      <c r="AY266" s="213" t="s">
        <v>146</v>
      </c>
    </row>
    <row r="267" spans="1:65" s="14" customFormat="1" ht="11.25">
      <c r="B267" s="214"/>
      <c r="C267" s="215"/>
      <c r="D267" s="196" t="s">
        <v>161</v>
      </c>
      <c r="E267" s="216" t="s">
        <v>19</v>
      </c>
      <c r="F267" s="217" t="s">
        <v>163</v>
      </c>
      <c r="G267" s="215"/>
      <c r="H267" s="218">
        <v>5</v>
      </c>
      <c r="I267" s="219"/>
      <c r="J267" s="215"/>
      <c r="K267" s="215"/>
      <c r="L267" s="220"/>
      <c r="M267" s="221"/>
      <c r="N267" s="222"/>
      <c r="O267" s="222"/>
      <c r="P267" s="222"/>
      <c r="Q267" s="222"/>
      <c r="R267" s="222"/>
      <c r="S267" s="222"/>
      <c r="T267" s="223"/>
      <c r="AT267" s="224" t="s">
        <v>161</v>
      </c>
      <c r="AU267" s="224" t="s">
        <v>147</v>
      </c>
      <c r="AV267" s="14" t="s">
        <v>147</v>
      </c>
      <c r="AW267" s="14" t="s">
        <v>31</v>
      </c>
      <c r="AX267" s="14" t="s">
        <v>69</v>
      </c>
      <c r="AY267" s="224" t="s">
        <v>146</v>
      </c>
    </row>
    <row r="268" spans="1:65" s="13" customFormat="1" ht="11.25">
      <c r="B268" s="203"/>
      <c r="C268" s="204"/>
      <c r="D268" s="196" t="s">
        <v>161</v>
      </c>
      <c r="E268" s="205" t="s">
        <v>19</v>
      </c>
      <c r="F268" s="206" t="s">
        <v>359</v>
      </c>
      <c r="G268" s="204"/>
      <c r="H268" s="207">
        <v>10</v>
      </c>
      <c r="I268" s="208"/>
      <c r="J268" s="204"/>
      <c r="K268" s="204"/>
      <c r="L268" s="209"/>
      <c r="M268" s="210"/>
      <c r="N268" s="211"/>
      <c r="O268" s="211"/>
      <c r="P268" s="211"/>
      <c r="Q268" s="211"/>
      <c r="R268" s="211"/>
      <c r="S268" s="211"/>
      <c r="T268" s="212"/>
      <c r="AT268" s="213" t="s">
        <v>161</v>
      </c>
      <c r="AU268" s="213" t="s">
        <v>147</v>
      </c>
      <c r="AV268" s="13" t="s">
        <v>79</v>
      </c>
      <c r="AW268" s="13" t="s">
        <v>31</v>
      </c>
      <c r="AX268" s="13" t="s">
        <v>69</v>
      </c>
      <c r="AY268" s="213" t="s">
        <v>146</v>
      </c>
    </row>
    <row r="269" spans="1:65" s="14" customFormat="1" ht="11.25">
      <c r="B269" s="214"/>
      <c r="C269" s="215"/>
      <c r="D269" s="196" t="s">
        <v>161</v>
      </c>
      <c r="E269" s="216" t="s">
        <v>19</v>
      </c>
      <c r="F269" s="217" t="s">
        <v>163</v>
      </c>
      <c r="G269" s="215"/>
      <c r="H269" s="218">
        <v>10</v>
      </c>
      <c r="I269" s="219"/>
      <c r="J269" s="215"/>
      <c r="K269" s="215"/>
      <c r="L269" s="220"/>
      <c r="M269" s="221"/>
      <c r="N269" s="222"/>
      <c r="O269" s="222"/>
      <c r="P269" s="222"/>
      <c r="Q269" s="222"/>
      <c r="R269" s="222"/>
      <c r="S269" s="222"/>
      <c r="T269" s="223"/>
      <c r="AT269" s="224" t="s">
        <v>161</v>
      </c>
      <c r="AU269" s="224" t="s">
        <v>147</v>
      </c>
      <c r="AV269" s="14" t="s">
        <v>147</v>
      </c>
      <c r="AW269" s="14" t="s">
        <v>31</v>
      </c>
      <c r="AX269" s="14" t="s">
        <v>69</v>
      </c>
      <c r="AY269" s="224" t="s">
        <v>146</v>
      </c>
    </row>
    <row r="270" spans="1:65" s="13" customFormat="1" ht="11.25">
      <c r="B270" s="203"/>
      <c r="C270" s="204"/>
      <c r="D270" s="196" t="s">
        <v>161</v>
      </c>
      <c r="E270" s="205" t="s">
        <v>19</v>
      </c>
      <c r="F270" s="206" t="s">
        <v>360</v>
      </c>
      <c r="G270" s="204"/>
      <c r="H270" s="207">
        <v>5</v>
      </c>
      <c r="I270" s="208"/>
      <c r="J270" s="204"/>
      <c r="K270" s="204"/>
      <c r="L270" s="209"/>
      <c r="M270" s="210"/>
      <c r="N270" s="211"/>
      <c r="O270" s="211"/>
      <c r="P270" s="211"/>
      <c r="Q270" s="211"/>
      <c r="R270" s="211"/>
      <c r="S270" s="211"/>
      <c r="T270" s="212"/>
      <c r="AT270" s="213" t="s">
        <v>161</v>
      </c>
      <c r="AU270" s="213" t="s">
        <v>147</v>
      </c>
      <c r="AV270" s="13" t="s">
        <v>79</v>
      </c>
      <c r="AW270" s="13" t="s">
        <v>31</v>
      </c>
      <c r="AX270" s="13" t="s">
        <v>69</v>
      </c>
      <c r="AY270" s="213" t="s">
        <v>146</v>
      </c>
    </row>
    <row r="271" spans="1:65" s="14" customFormat="1" ht="11.25">
      <c r="B271" s="214"/>
      <c r="C271" s="215"/>
      <c r="D271" s="196" t="s">
        <v>161</v>
      </c>
      <c r="E271" s="216" t="s">
        <v>19</v>
      </c>
      <c r="F271" s="217" t="s">
        <v>163</v>
      </c>
      <c r="G271" s="215"/>
      <c r="H271" s="218">
        <v>5</v>
      </c>
      <c r="I271" s="219"/>
      <c r="J271" s="215"/>
      <c r="K271" s="215"/>
      <c r="L271" s="220"/>
      <c r="M271" s="221"/>
      <c r="N271" s="222"/>
      <c r="O271" s="222"/>
      <c r="P271" s="222"/>
      <c r="Q271" s="222"/>
      <c r="R271" s="222"/>
      <c r="S271" s="222"/>
      <c r="T271" s="223"/>
      <c r="AT271" s="224" t="s">
        <v>161</v>
      </c>
      <c r="AU271" s="224" t="s">
        <v>147</v>
      </c>
      <c r="AV271" s="14" t="s">
        <v>147</v>
      </c>
      <c r="AW271" s="14" t="s">
        <v>31</v>
      </c>
      <c r="AX271" s="14" t="s">
        <v>69</v>
      </c>
      <c r="AY271" s="224" t="s">
        <v>146</v>
      </c>
    </row>
    <row r="272" spans="1:65" s="15" customFormat="1" ht="11.25">
      <c r="B272" s="225"/>
      <c r="C272" s="226"/>
      <c r="D272" s="196" t="s">
        <v>161</v>
      </c>
      <c r="E272" s="227" t="s">
        <v>19</v>
      </c>
      <c r="F272" s="228" t="s">
        <v>164</v>
      </c>
      <c r="G272" s="226"/>
      <c r="H272" s="229">
        <v>20</v>
      </c>
      <c r="I272" s="230"/>
      <c r="J272" s="226"/>
      <c r="K272" s="226"/>
      <c r="L272" s="231"/>
      <c r="M272" s="232"/>
      <c r="N272" s="233"/>
      <c r="O272" s="233"/>
      <c r="P272" s="233"/>
      <c r="Q272" s="233"/>
      <c r="R272" s="233"/>
      <c r="S272" s="233"/>
      <c r="T272" s="234"/>
      <c r="AT272" s="235" t="s">
        <v>161</v>
      </c>
      <c r="AU272" s="235" t="s">
        <v>147</v>
      </c>
      <c r="AV272" s="15" t="s">
        <v>155</v>
      </c>
      <c r="AW272" s="15" t="s">
        <v>31</v>
      </c>
      <c r="AX272" s="15" t="s">
        <v>77</v>
      </c>
      <c r="AY272" s="235" t="s">
        <v>146</v>
      </c>
    </row>
    <row r="273" spans="1:65" s="12" customFormat="1" ht="20.85" customHeight="1">
      <c r="B273" s="166"/>
      <c r="C273" s="167"/>
      <c r="D273" s="168" t="s">
        <v>68</v>
      </c>
      <c r="E273" s="180" t="s">
        <v>361</v>
      </c>
      <c r="F273" s="180" t="s">
        <v>362</v>
      </c>
      <c r="G273" s="167"/>
      <c r="H273" s="167"/>
      <c r="I273" s="170"/>
      <c r="J273" s="181">
        <f>BK273</f>
        <v>0</v>
      </c>
      <c r="K273" s="167"/>
      <c r="L273" s="172"/>
      <c r="M273" s="173"/>
      <c r="N273" s="174"/>
      <c r="O273" s="174"/>
      <c r="P273" s="175">
        <f>SUM(P274:P282)</f>
        <v>0</v>
      </c>
      <c r="Q273" s="174"/>
      <c r="R273" s="175">
        <f>SUM(R274:R282)</f>
        <v>0</v>
      </c>
      <c r="S273" s="174"/>
      <c r="T273" s="176">
        <f>SUM(T274:T282)</f>
        <v>0.33280000000000004</v>
      </c>
      <c r="AR273" s="177" t="s">
        <v>77</v>
      </c>
      <c r="AT273" s="178" t="s">
        <v>68</v>
      </c>
      <c r="AU273" s="178" t="s">
        <v>79</v>
      </c>
      <c r="AY273" s="177" t="s">
        <v>146</v>
      </c>
      <c r="BK273" s="179">
        <f>SUM(BK274:BK282)</f>
        <v>0</v>
      </c>
    </row>
    <row r="274" spans="1:65" s="2" customFormat="1" ht="21.75" customHeight="1">
      <c r="A274" s="37"/>
      <c r="B274" s="38"/>
      <c r="C274" s="182" t="s">
        <v>363</v>
      </c>
      <c r="D274" s="182" t="s">
        <v>151</v>
      </c>
      <c r="E274" s="183" t="s">
        <v>364</v>
      </c>
      <c r="F274" s="184" t="s">
        <v>365</v>
      </c>
      <c r="G274" s="185" t="s">
        <v>154</v>
      </c>
      <c r="H274" s="186">
        <v>1.6</v>
      </c>
      <c r="I274" s="187"/>
      <c r="J274" s="188">
        <f>ROUND(I274*H274,2)</f>
        <v>0</v>
      </c>
      <c r="K274" s="189"/>
      <c r="L274" s="42"/>
      <c r="M274" s="190" t="s">
        <v>19</v>
      </c>
      <c r="N274" s="191" t="s">
        <v>40</v>
      </c>
      <c r="O274" s="67"/>
      <c r="P274" s="192">
        <f>O274*H274</f>
        <v>0</v>
      </c>
      <c r="Q274" s="192">
        <v>0</v>
      </c>
      <c r="R274" s="192">
        <f>Q274*H274</f>
        <v>0</v>
      </c>
      <c r="S274" s="192">
        <v>7.5999999999999998E-2</v>
      </c>
      <c r="T274" s="193">
        <f>S274*H274</f>
        <v>0.1216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94" t="s">
        <v>155</v>
      </c>
      <c r="AT274" s="194" t="s">
        <v>151</v>
      </c>
      <c r="AU274" s="194" t="s">
        <v>147</v>
      </c>
      <c r="AY274" s="20" t="s">
        <v>146</v>
      </c>
      <c r="BE274" s="195">
        <f>IF(N274="základní",J274,0)</f>
        <v>0</v>
      </c>
      <c r="BF274" s="195">
        <f>IF(N274="snížená",J274,0)</f>
        <v>0</v>
      </c>
      <c r="BG274" s="195">
        <f>IF(N274="zákl. přenesená",J274,0)</f>
        <v>0</v>
      </c>
      <c r="BH274" s="195">
        <f>IF(N274="sníž. přenesená",J274,0)</f>
        <v>0</v>
      </c>
      <c r="BI274" s="195">
        <f>IF(N274="nulová",J274,0)</f>
        <v>0</v>
      </c>
      <c r="BJ274" s="20" t="s">
        <v>77</v>
      </c>
      <c r="BK274" s="195">
        <f>ROUND(I274*H274,2)</f>
        <v>0</v>
      </c>
      <c r="BL274" s="20" t="s">
        <v>155</v>
      </c>
      <c r="BM274" s="194" t="s">
        <v>366</v>
      </c>
    </row>
    <row r="275" spans="1:65" s="2" customFormat="1" ht="19.5">
      <c r="A275" s="37"/>
      <c r="B275" s="38"/>
      <c r="C275" s="39"/>
      <c r="D275" s="196" t="s">
        <v>157</v>
      </c>
      <c r="E275" s="39"/>
      <c r="F275" s="197" t="s">
        <v>367</v>
      </c>
      <c r="G275" s="39"/>
      <c r="H275" s="39"/>
      <c r="I275" s="198"/>
      <c r="J275" s="39"/>
      <c r="K275" s="39"/>
      <c r="L275" s="42"/>
      <c r="M275" s="199"/>
      <c r="N275" s="200"/>
      <c r="O275" s="67"/>
      <c r="P275" s="67"/>
      <c r="Q275" s="67"/>
      <c r="R275" s="67"/>
      <c r="S275" s="67"/>
      <c r="T275" s="68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20" t="s">
        <v>157</v>
      </c>
      <c r="AU275" s="20" t="s">
        <v>147</v>
      </c>
    </row>
    <row r="276" spans="1:65" s="13" customFormat="1" ht="11.25">
      <c r="B276" s="203"/>
      <c r="C276" s="204"/>
      <c r="D276" s="196" t="s">
        <v>161</v>
      </c>
      <c r="E276" s="205" t="s">
        <v>19</v>
      </c>
      <c r="F276" s="206" t="s">
        <v>368</v>
      </c>
      <c r="G276" s="204"/>
      <c r="H276" s="207">
        <v>1.6</v>
      </c>
      <c r="I276" s="208"/>
      <c r="J276" s="204"/>
      <c r="K276" s="204"/>
      <c r="L276" s="209"/>
      <c r="M276" s="210"/>
      <c r="N276" s="211"/>
      <c r="O276" s="211"/>
      <c r="P276" s="211"/>
      <c r="Q276" s="211"/>
      <c r="R276" s="211"/>
      <c r="S276" s="211"/>
      <c r="T276" s="212"/>
      <c r="AT276" s="213" t="s">
        <v>161</v>
      </c>
      <c r="AU276" s="213" t="s">
        <v>147</v>
      </c>
      <c r="AV276" s="13" t="s">
        <v>79</v>
      </c>
      <c r="AW276" s="13" t="s">
        <v>31</v>
      </c>
      <c r="AX276" s="13" t="s">
        <v>69</v>
      </c>
      <c r="AY276" s="213" t="s">
        <v>146</v>
      </c>
    </row>
    <row r="277" spans="1:65" s="14" customFormat="1" ht="11.25">
      <c r="B277" s="214"/>
      <c r="C277" s="215"/>
      <c r="D277" s="196" t="s">
        <v>161</v>
      </c>
      <c r="E277" s="216" t="s">
        <v>19</v>
      </c>
      <c r="F277" s="217" t="s">
        <v>163</v>
      </c>
      <c r="G277" s="215"/>
      <c r="H277" s="218">
        <v>1.6</v>
      </c>
      <c r="I277" s="219"/>
      <c r="J277" s="215"/>
      <c r="K277" s="215"/>
      <c r="L277" s="220"/>
      <c r="M277" s="221"/>
      <c r="N277" s="222"/>
      <c r="O277" s="222"/>
      <c r="P277" s="222"/>
      <c r="Q277" s="222"/>
      <c r="R277" s="222"/>
      <c r="S277" s="222"/>
      <c r="T277" s="223"/>
      <c r="AT277" s="224" t="s">
        <v>161</v>
      </c>
      <c r="AU277" s="224" t="s">
        <v>147</v>
      </c>
      <c r="AV277" s="14" t="s">
        <v>147</v>
      </c>
      <c r="AW277" s="14" t="s">
        <v>31</v>
      </c>
      <c r="AX277" s="14" t="s">
        <v>77</v>
      </c>
      <c r="AY277" s="224" t="s">
        <v>146</v>
      </c>
    </row>
    <row r="278" spans="1:65" s="2" customFormat="1" ht="33" customHeight="1">
      <c r="A278" s="37"/>
      <c r="B278" s="38"/>
      <c r="C278" s="182" t="s">
        <v>182</v>
      </c>
      <c r="D278" s="182" t="s">
        <v>151</v>
      </c>
      <c r="E278" s="183" t="s">
        <v>369</v>
      </c>
      <c r="F278" s="184" t="s">
        <v>370</v>
      </c>
      <c r="G278" s="185" t="s">
        <v>167</v>
      </c>
      <c r="H278" s="186">
        <v>9.6000000000000002E-2</v>
      </c>
      <c r="I278" s="187"/>
      <c r="J278" s="188">
        <f>ROUND(I278*H278,2)</f>
        <v>0</v>
      </c>
      <c r="K278" s="189"/>
      <c r="L278" s="42"/>
      <c r="M278" s="190" t="s">
        <v>19</v>
      </c>
      <c r="N278" s="191" t="s">
        <v>40</v>
      </c>
      <c r="O278" s="67"/>
      <c r="P278" s="192">
        <f>O278*H278</f>
        <v>0</v>
      </c>
      <c r="Q278" s="192">
        <v>0</v>
      </c>
      <c r="R278" s="192">
        <f>Q278*H278</f>
        <v>0</v>
      </c>
      <c r="S278" s="192">
        <v>2.2000000000000002</v>
      </c>
      <c r="T278" s="193">
        <f>S278*H278</f>
        <v>0.21120000000000003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94" t="s">
        <v>155</v>
      </c>
      <c r="AT278" s="194" t="s">
        <v>151</v>
      </c>
      <c r="AU278" s="194" t="s">
        <v>147</v>
      </c>
      <c r="AY278" s="20" t="s">
        <v>146</v>
      </c>
      <c r="BE278" s="195">
        <f>IF(N278="základní",J278,0)</f>
        <v>0</v>
      </c>
      <c r="BF278" s="195">
        <f>IF(N278="snížená",J278,0)</f>
        <v>0</v>
      </c>
      <c r="BG278" s="195">
        <f>IF(N278="zákl. přenesená",J278,0)</f>
        <v>0</v>
      </c>
      <c r="BH278" s="195">
        <f>IF(N278="sníž. přenesená",J278,0)</f>
        <v>0</v>
      </c>
      <c r="BI278" s="195">
        <f>IF(N278="nulová",J278,0)</f>
        <v>0</v>
      </c>
      <c r="BJ278" s="20" t="s">
        <v>77</v>
      </c>
      <c r="BK278" s="195">
        <f>ROUND(I278*H278,2)</f>
        <v>0</v>
      </c>
      <c r="BL278" s="20" t="s">
        <v>155</v>
      </c>
      <c r="BM278" s="194" t="s">
        <v>371</v>
      </c>
    </row>
    <row r="279" spans="1:65" s="2" customFormat="1" ht="19.5">
      <c r="A279" s="37"/>
      <c r="B279" s="38"/>
      <c r="C279" s="39"/>
      <c r="D279" s="196" t="s">
        <v>157</v>
      </c>
      <c r="E279" s="39"/>
      <c r="F279" s="197" t="s">
        <v>372</v>
      </c>
      <c r="G279" s="39"/>
      <c r="H279" s="39"/>
      <c r="I279" s="198"/>
      <c r="J279" s="39"/>
      <c r="K279" s="39"/>
      <c r="L279" s="42"/>
      <c r="M279" s="199"/>
      <c r="N279" s="200"/>
      <c r="O279" s="67"/>
      <c r="P279" s="67"/>
      <c r="Q279" s="67"/>
      <c r="R279" s="67"/>
      <c r="S279" s="67"/>
      <c r="T279" s="68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20" t="s">
        <v>157</v>
      </c>
      <c r="AU279" s="20" t="s">
        <v>147</v>
      </c>
    </row>
    <row r="280" spans="1:65" s="2" customFormat="1" ht="11.25">
      <c r="A280" s="37"/>
      <c r="B280" s="38"/>
      <c r="C280" s="39"/>
      <c r="D280" s="201" t="s">
        <v>159</v>
      </c>
      <c r="E280" s="39"/>
      <c r="F280" s="202" t="s">
        <v>373</v>
      </c>
      <c r="G280" s="39"/>
      <c r="H280" s="39"/>
      <c r="I280" s="198"/>
      <c r="J280" s="39"/>
      <c r="K280" s="39"/>
      <c r="L280" s="42"/>
      <c r="M280" s="199"/>
      <c r="N280" s="200"/>
      <c r="O280" s="67"/>
      <c r="P280" s="67"/>
      <c r="Q280" s="67"/>
      <c r="R280" s="67"/>
      <c r="S280" s="67"/>
      <c r="T280" s="68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20" t="s">
        <v>159</v>
      </c>
      <c r="AU280" s="20" t="s">
        <v>147</v>
      </c>
    </row>
    <row r="281" spans="1:65" s="13" customFormat="1" ht="22.5">
      <c r="B281" s="203"/>
      <c r="C281" s="204"/>
      <c r="D281" s="196" t="s">
        <v>161</v>
      </c>
      <c r="E281" s="205" t="s">
        <v>19</v>
      </c>
      <c r="F281" s="206" t="s">
        <v>374</v>
      </c>
      <c r="G281" s="204"/>
      <c r="H281" s="207">
        <v>9.6000000000000002E-2</v>
      </c>
      <c r="I281" s="208"/>
      <c r="J281" s="204"/>
      <c r="K281" s="204"/>
      <c r="L281" s="209"/>
      <c r="M281" s="210"/>
      <c r="N281" s="211"/>
      <c r="O281" s="211"/>
      <c r="P281" s="211"/>
      <c r="Q281" s="211"/>
      <c r="R281" s="211"/>
      <c r="S281" s="211"/>
      <c r="T281" s="212"/>
      <c r="AT281" s="213" t="s">
        <v>161</v>
      </c>
      <c r="AU281" s="213" t="s">
        <v>147</v>
      </c>
      <c r="AV281" s="13" t="s">
        <v>79</v>
      </c>
      <c r="AW281" s="13" t="s">
        <v>31</v>
      </c>
      <c r="AX281" s="13" t="s">
        <v>69</v>
      </c>
      <c r="AY281" s="213" t="s">
        <v>146</v>
      </c>
    </row>
    <row r="282" spans="1:65" s="14" customFormat="1" ht="11.25">
      <c r="B282" s="214"/>
      <c r="C282" s="215"/>
      <c r="D282" s="196" t="s">
        <v>161</v>
      </c>
      <c r="E282" s="216" t="s">
        <v>19</v>
      </c>
      <c r="F282" s="217" t="s">
        <v>163</v>
      </c>
      <c r="G282" s="215"/>
      <c r="H282" s="218">
        <v>9.6000000000000002E-2</v>
      </c>
      <c r="I282" s="219"/>
      <c r="J282" s="215"/>
      <c r="K282" s="215"/>
      <c r="L282" s="220"/>
      <c r="M282" s="221"/>
      <c r="N282" s="222"/>
      <c r="O282" s="222"/>
      <c r="P282" s="222"/>
      <c r="Q282" s="222"/>
      <c r="R282" s="222"/>
      <c r="S282" s="222"/>
      <c r="T282" s="223"/>
      <c r="AT282" s="224" t="s">
        <v>161</v>
      </c>
      <c r="AU282" s="224" t="s">
        <v>147</v>
      </c>
      <c r="AV282" s="14" t="s">
        <v>147</v>
      </c>
      <c r="AW282" s="14" t="s">
        <v>31</v>
      </c>
      <c r="AX282" s="14" t="s">
        <v>77</v>
      </c>
      <c r="AY282" s="224" t="s">
        <v>146</v>
      </c>
    </row>
    <row r="283" spans="1:65" s="12" customFormat="1" ht="20.85" customHeight="1">
      <c r="B283" s="166"/>
      <c r="C283" s="167"/>
      <c r="D283" s="168" t="s">
        <v>68</v>
      </c>
      <c r="E283" s="180" t="s">
        <v>375</v>
      </c>
      <c r="F283" s="180" t="s">
        <v>376</v>
      </c>
      <c r="G283" s="167"/>
      <c r="H283" s="167"/>
      <c r="I283" s="170"/>
      <c r="J283" s="181">
        <f>BK283</f>
        <v>0</v>
      </c>
      <c r="K283" s="167"/>
      <c r="L283" s="172"/>
      <c r="M283" s="173"/>
      <c r="N283" s="174"/>
      <c r="O283" s="174"/>
      <c r="P283" s="175">
        <f>SUM(P284:P313)</f>
        <v>0</v>
      </c>
      <c r="Q283" s="174"/>
      <c r="R283" s="175">
        <f>SUM(R284:R313)</f>
        <v>6.1034999999999996E-3</v>
      </c>
      <c r="S283" s="174"/>
      <c r="T283" s="176">
        <f>SUM(T284:T313)</f>
        <v>0.41899999999999998</v>
      </c>
      <c r="AR283" s="177" t="s">
        <v>77</v>
      </c>
      <c r="AT283" s="178" t="s">
        <v>68</v>
      </c>
      <c r="AU283" s="178" t="s">
        <v>79</v>
      </c>
      <c r="AY283" s="177" t="s">
        <v>146</v>
      </c>
      <c r="BK283" s="179">
        <f>SUM(BK284:BK313)</f>
        <v>0</v>
      </c>
    </row>
    <row r="284" spans="1:65" s="2" customFormat="1" ht="24.2" customHeight="1">
      <c r="A284" s="37"/>
      <c r="B284" s="38"/>
      <c r="C284" s="182" t="s">
        <v>377</v>
      </c>
      <c r="D284" s="182" t="s">
        <v>151</v>
      </c>
      <c r="E284" s="183" t="s">
        <v>378</v>
      </c>
      <c r="F284" s="184" t="s">
        <v>379</v>
      </c>
      <c r="G284" s="185" t="s">
        <v>154</v>
      </c>
      <c r="H284" s="186">
        <v>1.89</v>
      </c>
      <c r="I284" s="187"/>
      <c r="J284" s="188">
        <f>ROUND(I284*H284,2)</f>
        <v>0</v>
      </c>
      <c r="K284" s="189"/>
      <c r="L284" s="42"/>
      <c r="M284" s="190" t="s">
        <v>19</v>
      </c>
      <c r="N284" s="191" t="s">
        <v>40</v>
      </c>
      <c r="O284" s="67"/>
      <c r="P284" s="192">
        <f>O284*H284</f>
        <v>0</v>
      </c>
      <c r="Q284" s="192">
        <v>0</v>
      </c>
      <c r="R284" s="192">
        <f>Q284*H284</f>
        <v>0</v>
      </c>
      <c r="S284" s="192">
        <v>0.16500000000000001</v>
      </c>
      <c r="T284" s="193">
        <f>S284*H284</f>
        <v>0.31185000000000002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94" t="s">
        <v>155</v>
      </c>
      <c r="AT284" s="194" t="s">
        <v>151</v>
      </c>
      <c r="AU284" s="194" t="s">
        <v>147</v>
      </c>
      <c r="AY284" s="20" t="s">
        <v>146</v>
      </c>
      <c r="BE284" s="195">
        <f>IF(N284="základní",J284,0)</f>
        <v>0</v>
      </c>
      <c r="BF284" s="195">
        <f>IF(N284="snížená",J284,0)</f>
        <v>0</v>
      </c>
      <c r="BG284" s="195">
        <f>IF(N284="zákl. přenesená",J284,0)</f>
        <v>0</v>
      </c>
      <c r="BH284" s="195">
        <f>IF(N284="sníž. přenesená",J284,0)</f>
        <v>0</v>
      </c>
      <c r="BI284" s="195">
        <f>IF(N284="nulová",J284,0)</f>
        <v>0</v>
      </c>
      <c r="BJ284" s="20" t="s">
        <v>77</v>
      </c>
      <c r="BK284" s="195">
        <f>ROUND(I284*H284,2)</f>
        <v>0</v>
      </c>
      <c r="BL284" s="20" t="s">
        <v>155</v>
      </c>
      <c r="BM284" s="194" t="s">
        <v>380</v>
      </c>
    </row>
    <row r="285" spans="1:65" s="2" customFormat="1" ht="29.25">
      <c r="A285" s="37"/>
      <c r="B285" s="38"/>
      <c r="C285" s="39"/>
      <c r="D285" s="196" t="s">
        <v>157</v>
      </c>
      <c r="E285" s="39"/>
      <c r="F285" s="197" t="s">
        <v>381</v>
      </c>
      <c r="G285" s="39"/>
      <c r="H285" s="39"/>
      <c r="I285" s="198"/>
      <c r="J285" s="39"/>
      <c r="K285" s="39"/>
      <c r="L285" s="42"/>
      <c r="M285" s="199"/>
      <c r="N285" s="200"/>
      <c r="O285" s="67"/>
      <c r="P285" s="67"/>
      <c r="Q285" s="67"/>
      <c r="R285" s="67"/>
      <c r="S285" s="67"/>
      <c r="T285" s="68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20" t="s">
        <v>157</v>
      </c>
      <c r="AU285" s="20" t="s">
        <v>147</v>
      </c>
    </row>
    <row r="286" spans="1:65" s="2" customFormat="1" ht="11.25">
      <c r="A286" s="37"/>
      <c r="B286" s="38"/>
      <c r="C286" s="39"/>
      <c r="D286" s="201" t="s">
        <v>159</v>
      </c>
      <c r="E286" s="39"/>
      <c r="F286" s="202" t="s">
        <v>382</v>
      </c>
      <c r="G286" s="39"/>
      <c r="H286" s="39"/>
      <c r="I286" s="198"/>
      <c r="J286" s="39"/>
      <c r="K286" s="39"/>
      <c r="L286" s="42"/>
      <c r="M286" s="199"/>
      <c r="N286" s="200"/>
      <c r="O286" s="67"/>
      <c r="P286" s="67"/>
      <c r="Q286" s="67"/>
      <c r="R286" s="67"/>
      <c r="S286" s="67"/>
      <c r="T286" s="68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20" t="s">
        <v>159</v>
      </c>
      <c r="AU286" s="20" t="s">
        <v>147</v>
      </c>
    </row>
    <row r="287" spans="1:65" s="13" customFormat="1" ht="11.25">
      <c r="B287" s="203"/>
      <c r="C287" s="204"/>
      <c r="D287" s="196" t="s">
        <v>161</v>
      </c>
      <c r="E287" s="205" t="s">
        <v>19</v>
      </c>
      <c r="F287" s="206" t="s">
        <v>383</v>
      </c>
      <c r="G287" s="204"/>
      <c r="H287" s="207">
        <v>1.89</v>
      </c>
      <c r="I287" s="208"/>
      <c r="J287" s="204"/>
      <c r="K287" s="204"/>
      <c r="L287" s="209"/>
      <c r="M287" s="210"/>
      <c r="N287" s="211"/>
      <c r="O287" s="211"/>
      <c r="P287" s="211"/>
      <c r="Q287" s="211"/>
      <c r="R287" s="211"/>
      <c r="S287" s="211"/>
      <c r="T287" s="212"/>
      <c r="AT287" s="213" t="s">
        <v>161</v>
      </c>
      <c r="AU287" s="213" t="s">
        <v>147</v>
      </c>
      <c r="AV287" s="13" t="s">
        <v>79</v>
      </c>
      <c r="AW287" s="13" t="s">
        <v>31</v>
      </c>
      <c r="AX287" s="13" t="s">
        <v>69</v>
      </c>
      <c r="AY287" s="213" t="s">
        <v>146</v>
      </c>
    </row>
    <row r="288" spans="1:65" s="14" customFormat="1" ht="11.25">
      <c r="B288" s="214"/>
      <c r="C288" s="215"/>
      <c r="D288" s="196" t="s">
        <v>161</v>
      </c>
      <c r="E288" s="216" t="s">
        <v>19</v>
      </c>
      <c r="F288" s="217" t="s">
        <v>163</v>
      </c>
      <c r="G288" s="215"/>
      <c r="H288" s="218">
        <v>1.89</v>
      </c>
      <c r="I288" s="219"/>
      <c r="J288" s="215"/>
      <c r="K288" s="215"/>
      <c r="L288" s="220"/>
      <c r="M288" s="221"/>
      <c r="N288" s="222"/>
      <c r="O288" s="222"/>
      <c r="P288" s="222"/>
      <c r="Q288" s="222"/>
      <c r="R288" s="222"/>
      <c r="S288" s="222"/>
      <c r="T288" s="223"/>
      <c r="AT288" s="224" t="s">
        <v>161</v>
      </c>
      <c r="AU288" s="224" t="s">
        <v>147</v>
      </c>
      <c r="AV288" s="14" t="s">
        <v>147</v>
      </c>
      <c r="AW288" s="14" t="s">
        <v>31</v>
      </c>
      <c r="AX288" s="14" t="s">
        <v>77</v>
      </c>
      <c r="AY288" s="224" t="s">
        <v>146</v>
      </c>
    </row>
    <row r="289" spans="1:65" s="2" customFormat="1" ht="24.2" customHeight="1">
      <c r="A289" s="37"/>
      <c r="B289" s="38"/>
      <c r="C289" s="182" t="s">
        <v>384</v>
      </c>
      <c r="D289" s="182" t="s">
        <v>151</v>
      </c>
      <c r="E289" s="183" t="s">
        <v>385</v>
      </c>
      <c r="F289" s="184" t="s">
        <v>386</v>
      </c>
      <c r="G289" s="185" t="s">
        <v>235</v>
      </c>
      <c r="H289" s="186">
        <v>2.65</v>
      </c>
      <c r="I289" s="187"/>
      <c r="J289" s="188">
        <f>ROUND(I289*H289,2)</f>
        <v>0</v>
      </c>
      <c r="K289" s="189"/>
      <c r="L289" s="42"/>
      <c r="M289" s="190" t="s">
        <v>19</v>
      </c>
      <c r="N289" s="191" t="s">
        <v>40</v>
      </c>
      <c r="O289" s="67"/>
      <c r="P289" s="192">
        <f>O289*H289</f>
        <v>0</v>
      </c>
      <c r="Q289" s="192">
        <v>1.23E-3</v>
      </c>
      <c r="R289" s="192">
        <f>Q289*H289</f>
        <v>3.2594999999999998E-3</v>
      </c>
      <c r="S289" s="192">
        <v>1.7000000000000001E-2</v>
      </c>
      <c r="T289" s="193">
        <f>S289*H289</f>
        <v>4.505E-2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94" t="s">
        <v>155</v>
      </c>
      <c r="AT289" s="194" t="s">
        <v>151</v>
      </c>
      <c r="AU289" s="194" t="s">
        <v>147</v>
      </c>
      <c r="AY289" s="20" t="s">
        <v>146</v>
      </c>
      <c r="BE289" s="195">
        <f>IF(N289="základní",J289,0)</f>
        <v>0</v>
      </c>
      <c r="BF289" s="195">
        <f>IF(N289="snížená",J289,0)</f>
        <v>0</v>
      </c>
      <c r="BG289" s="195">
        <f>IF(N289="zákl. přenesená",J289,0)</f>
        <v>0</v>
      </c>
      <c r="BH289" s="195">
        <f>IF(N289="sníž. přenesená",J289,0)</f>
        <v>0</v>
      </c>
      <c r="BI289" s="195">
        <f>IF(N289="nulová",J289,0)</f>
        <v>0</v>
      </c>
      <c r="BJ289" s="20" t="s">
        <v>77</v>
      </c>
      <c r="BK289" s="195">
        <f>ROUND(I289*H289,2)</f>
        <v>0</v>
      </c>
      <c r="BL289" s="20" t="s">
        <v>155</v>
      </c>
      <c r="BM289" s="194" t="s">
        <v>387</v>
      </c>
    </row>
    <row r="290" spans="1:65" s="2" customFormat="1" ht="29.25">
      <c r="A290" s="37"/>
      <c r="B290" s="38"/>
      <c r="C290" s="39"/>
      <c r="D290" s="196" t="s">
        <v>157</v>
      </c>
      <c r="E290" s="39"/>
      <c r="F290" s="197" t="s">
        <v>388</v>
      </c>
      <c r="G290" s="39"/>
      <c r="H290" s="39"/>
      <c r="I290" s="198"/>
      <c r="J290" s="39"/>
      <c r="K290" s="39"/>
      <c r="L290" s="42"/>
      <c r="M290" s="199"/>
      <c r="N290" s="200"/>
      <c r="O290" s="67"/>
      <c r="P290" s="67"/>
      <c r="Q290" s="67"/>
      <c r="R290" s="67"/>
      <c r="S290" s="67"/>
      <c r="T290" s="68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20" t="s">
        <v>157</v>
      </c>
      <c r="AU290" s="20" t="s">
        <v>147</v>
      </c>
    </row>
    <row r="291" spans="1:65" s="2" customFormat="1" ht="11.25">
      <c r="A291" s="37"/>
      <c r="B291" s="38"/>
      <c r="C291" s="39"/>
      <c r="D291" s="201" t="s">
        <v>159</v>
      </c>
      <c r="E291" s="39"/>
      <c r="F291" s="202" t="s">
        <v>389</v>
      </c>
      <c r="G291" s="39"/>
      <c r="H291" s="39"/>
      <c r="I291" s="198"/>
      <c r="J291" s="39"/>
      <c r="K291" s="39"/>
      <c r="L291" s="42"/>
      <c r="M291" s="199"/>
      <c r="N291" s="200"/>
      <c r="O291" s="67"/>
      <c r="P291" s="67"/>
      <c r="Q291" s="67"/>
      <c r="R291" s="67"/>
      <c r="S291" s="67"/>
      <c r="T291" s="68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20" t="s">
        <v>159</v>
      </c>
      <c r="AU291" s="20" t="s">
        <v>147</v>
      </c>
    </row>
    <row r="292" spans="1:65" s="16" customFormat="1" ht="11.25">
      <c r="B292" s="236"/>
      <c r="C292" s="237"/>
      <c r="D292" s="196" t="s">
        <v>161</v>
      </c>
      <c r="E292" s="238" t="s">
        <v>19</v>
      </c>
      <c r="F292" s="239" t="s">
        <v>390</v>
      </c>
      <c r="G292" s="237"/>
      <c r="H292" s="238" t="s">
        <v>19</v>
      </c>
      <c r="I292" s="240"/>
      <c r="J292" s="237"/>
      <c r="K292" s="237"/>
      <c r="L292" s="241"/>
      <c r="M292" s="242"/>
      <c r="N292" s="243"/>
      <c r="O292" s="243"/>
      <c r="P292" s="243"/>
      <c r="Q292" s="243"/>
      <c r="R292" s="243"/>
      <c r="S292" s="243"/>
      <c r="T292" s="244"/>
      <c r="AT292" s="245" t="s">
        <v>161</v>
      </c>
      <c r="AU292" s="245" t="s">
        <v>147</v>
      </c>
      <c r="AV292" s="16" t="s">
        <v>77</v>
      </c>
      <c r="AW292" s="16" t="s">
        <v>31</v>
      </c>
      <c r="AX292" s="16" t="s">
        <v>69</v>
      </c>
      <c r="AY292" s="245" t="s">
        <v>146</v>
      </c>
    </row>
    <row r="293" spans="1:65" s="13" customFormat="1" ht="11.25">
      <c r="B293" s="203"/>
      <c r="C293" s="204"/>
      <c r="D293" s="196" t="s">
        <v>161</v>
      </c>
      <c r="E293" s="205" t="s">
        <v>19</v>
      </c>
      <c r="F293" s="206" t="s">
        <v>391</v>
      </c>
      <c r="G293" s="204"/>
      <c r="H293" s="207">
        <v>0.6</v>
      </c>
      <c r="I293" s="208"/>
      <c r="J293" s="204"/>
      <c r="K293" s="204"/>
      <c r="L293" s="209"/>
      <c r="M293" s="210"/>
      <c r="N293" s="211"/>
      <c r="O293" s="211"/>
      <c r="P293" s="211"/>
      <c r="Q293" s="211"/>
      <c r="R293" s="211"/>
      <c r="S293" s="211"/>
      <c r="T293" s="212"/>
      <c r="AT293" s="213" t="s">
        <v>161</v>
      </c>
      <c r="AU293" s="213" t="s">
        <v>147</v>
      </c>
      <c r="AV293" s="13" t="s">
        <v>79</v>
      </c>
      <c r="AW293" s="13" t="s">
        <v>31</v>
      </c>
      <c r="AX293" s="13" t="s">
        <v>69</v>
      </c>
      <c r="AY293" s="213" t="s">
        <v>146</v>
      </c>
    </row>
    <row r="294" spans="1:65" s="14" customFormat="1" ht="11.25">
      <c r="B294" s="214"/>
      <c r="C294" s="215"/>
      <c r="D294" s="196" t="s">
        <v>161</v>
      </c>
      <c r="E294" s="216" t="s">
        <v>19</v>
      </c>
      <c r="F294" s="217" t="s">
        <v>163</v>
      </c>
      <c r="G294" s="215"/>
      <c r="H294" s="218">
        <v>0.6</v>
      </c>
      <c r="I294" s="219"/>
      <c r="J294" s="215"/>
      <c r="K294" s="215"/>
      <c r="L294" s="220"/>
      <c r="M294" s="221"/>
      <c r="N294" s="222"/>
      <c r="O294" s="222"/>
      <c r="P294" s="222"/>
      <c r="Q294" s="222"/>
      <c r="R294" s="222"/>
      <c r="S294" s="222"/>
      <c r="T294" s="223"/>
      <c r="AT294" s="224" t="s">
        <v>161</v>
      </c>
      <c r="AU294" s="224" t="s">
        <v>147</v>
      </c>
      <c r="AV294" s="14" t="s">
        <v>147</v>
      </c>
      <c r="AW294" s="14" t="s">
        <v>31</v>
      </c>
      <c r="AX294" s="14" t="s">
        <v>69</v>
      </c>
      <c r="AY294" s="224" t="s">
        <v>146</v>
      </c>
    </row>
    <row r="295" spans="1:65" s="13" customFormat="1" ht="11.25">
      <c r="B295" s="203"/>
      <c r="C295" s="204"/>
      <c r="D295" s="196" t="s">
        <v>161</v>
      </c>
      <c r="E295" s="205" t="s">
        <v>19</v>
      </c>
      <c r="F295" s="206" t="s">
        <v>392</v>
      </c>
      <c r="G295" s="204"/>
      <c r="H295" s="207">
        <v>0.15</v>
      </c>
      <c r="I295" s="208"/>
      <c r="J295" s="204"/>
      <c r="K295" s="204"/>
      <c r="L295" s="209"/>
      <c r="M295" s="210"/>
      <c r="N295" s="211"/>
      <c r="O295" s="211"/>
      <c r="P295" s="211"/>
      <c r="Q295" s="211"/>
      <c r="R295" s="211"/>
      <c r="S295" s="211"/>
      <c r="T295" s="212"/>
      <c r="AT295" s="213" t="s">
        <v>161</v>
      </c>
      <c r="AU295" s="213" t="s">
        <v>147</v>
      </c>
      <c r="AV295" s="13" t="s">
        <v>79</v>
      </c>
      <c r="AW295" s="13" t="s">
        <v>31</v>
      </c>
      <c r="AX295" s="13" t="s">
        <v>69</v>
      </c>
      <c r="AY295" s="213" t="s">
        <v>146</v>
      </c>
    </row>
    <row r="296" spans="1:65" s="14" customFormat="1" ht="11.25">
      <c r="B296" s="214"/>
      <c r="C296" s="215"/>
      <c r="D296" s="196" t="s">
        <v>161</v>
      </c>
      <c r="E296" s="216" t="s">
        <v>19</v>
      </c>
      <c r="F296" s="217" t="s">
        <v>163</v>
      </c>
      <c r="G296" s="215"/>
      <c r="H296" s="218">
        <v>0.15</v>
      </c>
      <c r="I296" s="219"/>
      <c r="J296" s="215"/>
      <c r="K296" s="215"/>
      <c r="L296" s="220"/>
      <c r="M296" s="221"/>
      <c r="N296" s="222"/>
      <c r="O296" s="222"/>
      <c r="P296" s="222"/>
      <c r="Q296" s="222"/>
      <c r="R296" s="222"/>
      <c r="S296" s="222"/>
      <c r="T296" s="223"/>
      <c r="AT296" s="224" t="s">
        <v>161</v>
      </c>
      <c r="AU296" s="224" t="s">
        <v>147</v>
      </c>
      <c r="AV296" s="14" t="s">
        <v>147</v>
      </c>
      <c r="AW296" s="14" t="s">
        <v>31</v>
      </c>
      <c r="AX296" s="14" t="s">
        <v>69</v>
      </c>
      <c r="AY296" s="224" t="s">
        <v>146</v>
      </c>
    </row>
    <row r="297" spans="1:65" s="13" customFormat="1" ht="11.25">
      <c r="B297" s="203"/>
      <c r="C297" s="204"/>
      <c r="D297" s="196" t="s">
        <v>161</v>
      </c>
      <c r="E297" s="205" t="s">
        <v>19</v>
      </c>
      <c r="F297" s="206" t="s">
        <v>393</v>
      </c>
      <c r="G297" s="204"/>
      <c r="H297" s="207">
        <v>0.9</v>
      </c>
      <c r="I297" s="208"/>
      <c r="J297" s="204"/>
      <c r="K297" s="204"/>
      <c r="L297" s="209"/>
      <c r="M297" s="210"/>
      <c r="N297" s="211"/>
      <c r="O297" s="211"/>
      <c r="P297" s="211"/>
      <c r="Q297" s="211"/>
      <c r="R297" s="211"/>
      <c r="S297" s="211"/>
      <c r="T297" s="212"/>
      <c r="AT297" s="213" t="s">
        <v>161</v>
      </c>
      <c r="AU297" s="213" t="s">
        <v>147</v>
      </c>
      <c r="AV297" s="13" t="s">
        <v>79</v>
      </c>
      <c r="AW297" s="13" t="s">
        <v>31</v>
      </c>
      <c r="AX297" s="13" t="s">
        <v>69</v>
      </c>
      <c r="AY297" s="213" t="s">
        <v>146</v>
      </c>
    </row>
    <row r="298" spans="1:65" s="14" customFormat="1" ht="11.25">
      <c r="B298" s="214"/>
      <c r="C298" s="215"/>
      <c r="D298" s="196" t="s">
        <v>161</v>
      </c>
      <c r="E298" s="216" t="s">
        <v>19</v>
      </c>
      <c r="F298" s="217" t="s">
        <v>163</v>
      </c>
      <c r="G298" s="215"/>
      <c r="H298" s="218">
        <v>0.9</v>
      </c>
      <c r="I298" s="219"/>
      <c r="J298" s="215"/>
      <c r="K298" s="215"/>
      <c r="L298" s="220"/>
      <c r="M298" s="221"/>
      <c r="N298" s="222"/>
      <c r="O298" s="222"/>
      <c r="P298" s="222"/>
      <c r="Q298" s="222"/>
      <c r="R298" s="222"/>
      <c r="S298" s="222"/>
      <c r="T298" s="223"/>
      <c r="AT298" s="224" t="s">
        <v>161</v>
      </c>
      <c r="AU298" s="224" t="s">
        <v>147</v>
      </c>
      <c r="AV298" s="14" t="s">
        <v>147</v>
      </c>
      <c r="AW298" s="14" t="s">
        <v>31</v>
      </c>
      <c r="AX298" s="14" t="s">
        <v>69</v>
      </c>
      <c r="AY298" s="224" t="s">
        <v>146</v>
      </c>
    </row>
    <row r="299" spans="1:65" s="13" customFormat="1" ht="11.25">
      <c r="B299" s="203"/>
      <c r="C299" s="204"/>
      <c r="D299" s="196" t="s">
        <v>161</v>
      </c>
      <c r="E299" s="205" t="s">
        <v>19</v>
      </c>
      <c r="F299" s="206" t="s">
        <v>394</v>
      </c>
      <c r="G299" s="204"/>
      <c r="H299" s="207">
        <v>1</v>
      </c>
      <c r="I299" s="208"/>
      <c r="J299" s="204"/>
      <c r="K299" s="204"/>
      <c r="L299" s="209"/>
      <c r="M299" s="210"/>
      <c r="N299" s="211"/>
      <c r="O299" s="211"/>
      <c r="P299" s="211"/>
      <c r="Q299" s="211"/>
      <c r="R299" s="211"/>
      <c r="S299" s="211"/>
      <c r="T299" s="212"/>
      <c r="AT299" s="213" t="s">
        <v>161</v>
      </c>
      <c r="AU299" s="213" t="s">
        <v>147</v>
      </c>
      <c r="AV299" s="13" t="s">
        <v>79</v>
      </c>
      <c r="AW299" s="13" t="s">
        <v>31</v>
      </c>
      <c r="AX299" s="13" t="s">
        <v>69</v>
      </c>
      <c r="AY299" s="213" t="s">
        <v>146</v>
      </c>
    </row>
    <row r="300" spans="1:65" s="14" customFormat="1" ht="11.25">
      <c r="B300" s="214"/>
      <c r="C300" s="215"/>
      <c r="D300" s="196" t="s">
        <v>161</v>
      </c>
      <c r="E300" s="216" t="s">
        <v>19</v>
      </c>
      <c r="F300" s="217" t="s">
        <v>163</v>
      </c>
      <c r="G300" s="215"/>
      <c r="H300" s="218">
        <v>1</v>
      </c>
      <c r="I300" s="219"/>
      <c r="J300" s="215"/>
      <c r="K300" s="215"/>
      <c r="L300" s="220"/>
      <c r="M300" s="221"/>
      <c r="N300" s="222"/>
      <c r="O300" s="222"/>
      <c r="P300" s="222"/>
      <c r="Q300" s="222"/>
      <c r="R300" s="222"/>
      <c r="S300" s="222"/>
      <c r="T300" s="223"/>
      <c r="AT300" s="224" t="s">
        <v>161</v>
      </c>
      <c r="AU300" s="224" t="s">
        <v>147</v>
      </c>
      <c r="AV300" s="14" t="s">
        <v>147</v>
      </c>
      <c r="AW300" s="14" t="s">
        <v>31</v>
      </c>
      <c r="AX300" s="14" t="s">
        <v>69</v>
      </c>
      <c r="AY300" s="224" t="s">
        <v>146</v>
      </c>
    </row>
    <row r="301" spans="1:65" s="15" customFormat="1" ht="11.25">
      <c r="B301" s="225"/>
      <c r="C301" s="226"/>
      <c r="D301" s="196" t="s">
        <v>161</v>
      </c>
      <c r="E301" s="227" t="s">
        <v>19</v>
      </c>
      <c r="F301" s="228" t="s">
        <v>164</v>
      </c>
      <c r="G301" s="226"/>
      <c r="H301" s="229">
        <v>2.65</v>
      </c>
      <c r="I301" s="230"/>
      <c r="J301" s="226"/>
      <c r="K301" s="226"/>
      <c r="L301" s="231"/>
      <c r="M301" s="232"/>
      <c r="N301" s="233"/>
      <c r="O301" s="233"/>
      <c r="P301" s="233"/>
      <c r="Q301" s="233"/>
      <c r="R301" s="233"/>
      <c r="S301" s="233"/>
      <c r="T301" s="234"/>
      <c r="AT301" s="235" t="s">
        <v>161</v>
      </c>
      <c r="AU301" s="235" t="s">
        <v>147</v>
      </c>
      <c r="AV301" s="15" t="s">
        <v>155</v>
      </c>
      <c r="AW301" s="15" t="s">
        <v>31</v>
      </c>
      <c r="AX301" s="15" t="s">
        <v>77</v>
      </c>
      <c r="AY301" s="235" t="s">
        <v>146</v>
      </c>
    </row>
    <row r="302" spans="1:65" s="2" customFormat="1" ht="24.2" customHeight="1">
      <c r="A302" s="37"/>
      <c r="B302" s="38"/>
      <c r="C302" s="182" t="s">
        <v>395</v>
      </c>
      <c r="D302" s="182" t="s">
        <v>151</v>
      </c>
      <c r="E302" s="183" t="s">
        <v>396</v>
      </c>
      <c r="F302" s="184" t="s">
        <v>397</v>
      </c>
      <c r="G302" s="185" t="s">
        <v>235</v>
      </c>
      <c r="H302" s="186">
        <v>0.9</v>
      </c>
      <c r="I302" s="187"/>
      <c r="J302" s="188">
        <f>ROUND(I302*H302,2)</f>
        <v>0</v>
      </c>
      <c r="K302" s="189"/>
      <c r="L302" s="42"/>
      <c r="M302" s="190" t="s">
        <v>19</v>
      </c>
      <c r="N302" s="191" t="s">
        <v>40</v>
      </c>
      <c r="O302" s="67"/>
      <c r="P302" s="192">
        <f>O302*H302</f>
        <v>0</v>
      </c>
      <c r="Q302" s="192">
        <v>3.16E-3</v>
      </c>
      <c r="R302" s="192">
        <f>Q302*H302</f>
        <v>2.8440000000000002E-3</v>
      </c>
      <c r="S302" s="192">
        <v>6.9000000000000006E-2</v>
      </c>
      <c r="T302" s="193">
        <f>S302*H302</f>
        <v>6.2100000000000009E-2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94" t="s">
        <v>155</v>
      </c>
      <c r="AT302" s="194" t="s">
        <v>151</v>
      </c>
      <c r="AU302" s="194" t="s">
        <v>147</v>
      </c>
      <c r="AY302" s="20" t="s">
        <v>146</v>
      </c>
      <c r="BE302" s="195">
        <f>IF(N302="základní",J302,0)</f>
        <v>0</v>
      </c>
      <c r="BF302" s="195">
        <f>IF(N302="snížená",J302,0)</f>
        <v>0</v>
      </c>
      <c r="BG302" s="195">
        <f>IF(N302="zákl. přenesená",J302,0)</f>
        <v>0</v>
      </c>
      <c r="BH302" s="195">
        <f>IF(N302="sníž. přenesená",J302,0)</f>
        <v>0</v>
      </c>
      <c r="BI302" s="195">
        <f>IF(N302="nulová",J302,0)</f>
        <v>0</v>
      </c>
      <c r="BJ302" s="20" t="s">
        <v>77</v>
      </c>
      <c r="BK302" s="195">
        <f>ROUND(I302*H302,2)</f>
        <v>0</v>
      </c>
      <c r="BL302" s="20" t="s">
        <v>155</v>
      </c>
      <c r="BM302" s="194" t="s">
        <v>398</v>
      </c>
    </row>
    <row r="303" spans="1:65" s="2" customFormat="1" ht="29.25">
      <c r="A303" s="37"/>
      <c r="B303" s="38"/>
      <c r="C303" s="39"/>
      <c r="D303" s="196" t="s">
        <v>157</v>
      </c>
      <c r="E303" s="39"/>
      <c r="F303" s="197" t="s">
        <v>399</v>
      </c>
      <c r="G303" s="39"/>
      <c r="H303" s="39"/>
      <c r="I303" s="198"/>
      <c r="J303" s="39"/>
      <c r="K303" s="39"/>
      <c r="L303" s="42"/>
      <c r="M303" s="199"/>
      <c r="N303" s="200"/>
      <c r="O303" s="67"/>
      <c r="P303" s="67"/>
      <c r="Q303" s="67"/>
      <c r="R303" s="67"/>
      <c r="S303" s="67"/>
      <c r="T303" s="68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20" t="s">
        <v>157</v>
      </c>
      <c r="AU303" s="20" t="s">
        <v>147</v>
      </c>
    </row>
    <row r="304" spans="1:65" s="2" customFormat="1" ht="11.25">
      <c r="A304" s="37"/>
      <c r="B304" s="38"/>
      <c r="C304" s="39"/>
      <c r="D304" s="201" t="s">
        <v>159</v>
      </c>
      <c r="E304" s="39"/>
      <c r="F304" s="202" t="s">
        <v>400</v>
      </c>
      <c r="G304" s="39"/>
      <c r="H304" s="39"/>
      <c r="I304" s="198"/>
      <c r="J304" s="39"/>
      <c r="K304" s="39"/>
      <c r="L304" s="42"/>
      <c r="M304" s="199"/>
      <c r="N304" s="200"/>
      <c r="O304" s="67"/>
      <c r="P304" s="67"/>
      <c r="Q304" s="67"/>
      <c r="R304" s="67"/>
      <c r="S304" s="67"/>
      <c r="T304" s="68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20" t="s">
        <v>159</v>
      </c>
      <c r="AU304" s="20" t="s">
        <v>147</v>
      </c>
    </row>
    <row r="305" spans="1:65" s="16" customFormat="1" ht="11.25">
      <c r="B305" s="236"/>
      <c r="C305" s="237"/>
      <c r="D305" s="196" t="s">
        <v>161</v>
      </c>
      <c r="E305" s="238" t="s">
        <v>19</v>
      </c>
      <c r="F305" s="239" t="s">
        <v>401</v>
      </c>
      <c r="G305" s="237"/>
      <c r="H305" s="238" t="s">
        <v>19</v>
      </c>
      <c r="I305" s="240"/>
      <c r="J305" s="237"/>
      <c r="K305" s="237"/>
      <c r="L305" s="241"/>
      <c r="M305" s="242"/>
      <c r="N305" s="243"/>
      <c r="O305" s="243"/>
      <c r="P305" s="243"/>
      <c r="Q305" s="243"/>
      <c r="R305" s="243"/>
      <c r="S305" s="243"/>
      <c r="T305" s="244"/>
      <c r="AT305" s="245" t="s">
        <v>161</v>
      </c>
      <c r="AU305" s="245" t="s">
        <v>147</v>
      </c>
      <c r="AV305" s="16" t="s">
        <v>77</v>
      </c>
      <c r="AW305" s="16" t="s">
        <v>31</v>
      </c>
      <c r="AX305" s="16" t="s">
        <v>69</v>
      </c>
      <c r="AY305" s="245" t="s">
        <v>146</v>
      </c>
    </row>
    <row r="306" spans="1:65" s="13" customFormat="1" ht="11.25">
      <c r="B306" s="203"/>
      <c r="C306" s="204"/>
      <c r="D306" s="196" t="s">
        <v>161</v>
      </c>
      <c r="E306" s="205" t="s">
        <v>19</v>
      </c>
      <c r="F306" s="206" t="s">
        <v>402</v>
      </c>
      <c r="G306" s="204"/>
      <c r="H306" s="207">
        <v>0.9</v>
      </c>
      <c r="I306" s="208"/>
      <c r="J306" s="204"/>
      <c r="K306" s="204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161</v>
      </c>
      <c r="AU306" s="213" t="s">
        <v>147</v>
      </c>
      <c r="AV306" s="13" t="s">
        <v>79</v>
      </c>
      <c r="AW306" s="13" t="s">
        <v>31</v>
      </c>
      <c r="AX306" s="13" t="s">
        <v>69</v>
      </c>
      <c r="AY306" s="213" t="s">
        <v>146</v>
      </c>
    </row>
    <row r="307" spans="1:65" s="14" customFormat="1" ht="11.25">
      <c r="B307" s="214"/>
      <c r="C307" s="215"/>
      <c r="D307" s="196" t="s">
        <v>161</v>
      </c>
      <c r="E307" s="216" t="s">
        <v>19</v>
      </c>
      <c r="F307" s="217" t="s">
        <v>163</v>
      </c>
      <c r="G307" s="215"/>
      <c r="H307" s="218">
        <v>0.9</v>
      </c>
      <c r="I307" s="219"/>
      <c r="J307" s="215"/>
      <c r="K307" s="215"/>
      <c r="L307" s="220"/>
      <c r="M307" s="221"/>
      <c r="N307" s="222"/>
      <c r="O307" s="222"/>
      <c r="P307" s="222"/>
      <c r="Q307" s="222"/>
      <c r="R307" s="222"/>
      <c r="S307" s="222"/>
      <c r="T307" s="223"/>
      <c r="AT307" s="224" t="s">
        <v>161</v>
      </c>
      <c r="AU307" s="224" t="s">
        <v>147</v>
      </c>
      <c r="AV307" s="14" t="s">
        <v>147</v>
      </c>
      <c r="AW307" s="14" t="s">
        <v>31</v>
      </c>
      <c r="AX307" s="14" t="s">
        <v>69</v>
      </c>
      <c r="AY307" s="224" t="s">
        <v>146</v>
      </c>
    </row>
    <row r="308" spans="1:65" s="15" customFormat="1" ht="11.25">
      <c r="B308" s="225"/>
      <c r="C308" s="226"/>
      <c r="D308" s="196" t="s">
        <v>161</v>
      </c>
      <c r="E308" s="227" t="s">
        <v>19</v>
      </c>
      <c r="F308" s="228" t="s">
        <v>164</v>
      </c>
      <c r="G308" s="226"/>
      <c r="H308" s="229">
        <v>0.9</v>
      </c>
      <c r="I308" s="230"/>
      <c r="J308" s="226"/>
      <c r="K308" s="226"/>
      <c r="L308" s="231"/>
      <c r="M308" s="232"/>
      <c r="N308" s="233"/>
      <c r="O308" s="233"/>
      <c r="P308" s="233"/>
      <c r="Q308" s="233"/>
      <c r="R308" s="233"/>
      <c r="S308" s="233"/>
      <c r="T308" s="234"/>
      <c r="AT308" s="235" t="s">
        <v>161</v>
      </c>
      <c r="AU308" s="235" t="s">
        <v>147</v>
      </c>
      <c r="AV308" s="15" t="s">
        <v>155</v>
      </c>
      <c r="AW308" s="15" t="s">
        <v>31</v>
      </c>
      <c r="AX308" s="15" t="s">
        <v>77</v>
      </c>
      <c r="AY308" s="235" t="s">
        <v>146</v>
      </c>
    </row>
    <row r="309" spans="1:65" s="2" customFormat="1" ht="33" customHeight="1">
      <c r="A309" s="37"/>
      <c r="B309" s="38"/>
      <c r="C309" s="182" t="s">
        <v>403</v>
      </c>
      <c r="D309" s="182" t="s">
        <v>151</v>
      </c>
      <c r="E309" s="183" t="s">
        <v>404</v>
      </c>
      <c r="F309" s="184" t="s">
        <v>405</v>
      </c>
      <c r="G309" s="185" t="s">
        <v>154</v>
      </c>
      <c r="H309" s="186">
        <v>8.4</v>
      </c>
      <c r="I309" s="187"/>
      <c r="J309" s="188">
        <f>ROUND(I309*H309,2)</f>
        <v>0</v>
      </c>
      <c r="K309" s="189"/>
      <c r="L309" s="42"/>
      <c r="M309" s="190" t="s">
        <v>19</v>
      </c>
      <c r="N309" s="191" t="s">
        <v>40</v>
      </c>
      <c r="O309" s="67"/>
      <c r="P309" s="192">
        <f>O309*H309</f>
        <v>0</v>
      </c>
      <c r="Q309" s="192">
        <v>0</v>
      </c>
      <c r="R309" s="192">
        <f>Q309*H309</f>
        <v>0</v>
      </c>
      <c r="S309" s="192">
        <v>0</v>
      </c>
      <c r="T309" s="193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94" t="s">
        <v>155</v>
      </c>
      <c r="AT309" s="194" t="s">
        <v>151</v>
      </c>
      <c r="AU309" s="194" t="s">
        <v>147</v>
      </c>
      <c r="AY309" s="20" t="s">
        <v>146</v>
      </c>
      <c r="BE309" s="195">
        <f>IF(N309="základní",J309,0)</f>
        <v>0</v>
      </c>
      <c r="BF309" s="195">
        <f>IF(N309="snížená",J309,0)</f>
        <v>0</v>
      </c>
      <c r="BG309" s="195">
        <f>IF(N309="zákl. přenesená",J309,0)</f>
        <v>0</v>
      </c>
      <c r="BH309" s="195">
        <f>IF(N309="sníž. přenesená",J309,0)</f>
        <v>0</v>
      </c>
      <c r="BI309" s="195">
        <f>IF(N309="nulová",J309,0)</f>
        <v>0</v>
      </c>
      <c r="BJ309" s="20" t="s">
        <v>77</v>
      </c>
      <c r="BK309" s="195">
        <f>ROUND(I309*H309,2)</f>
        <v>0</v>
      </c>
      <c r="BL309" s="20" t="s">
        <v>155</v>
      </c>
      <c r="BM309" s="194" t="s">
        <v>406</v>
      </c>
    </row>
    <row r="310" spans="1:65" s="2" customFormat="1" ht="48.75">
      <c r="A310" s="37"/>
      <c r="B310" s="38"/>
      <c r="C310" s="39"/>
      <c r="D310" s="196" t="s">
        <v>157</v>
      </c>
      <c r="E310" s="39"/>
      <c r="F310" s="197" t="s">
        <v>407</v>
      </c>
      <c r="G310" s="39"/>
      <c r="H310" s="39"/>
      <c r="I310" s="198"/>
      <c r="J310" s="39"/>
      <c r="K310" s="39"/>
      <c r="L310" s="42"/>
      <c r="M310" s="199"/>
      <c r="N310" s="200"/>
      <c r="O310" s="67"/>
      <c r="P310" s="67"/>
      <c r="Q310" s="67"/>
      <c r="R310" s="67"/>
      <c r="S310" s="67"/>
      <c r="T310" s="68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20" t="s">
        <v>157</v>
      </c>
      <c r="AU310" s="20" t="s">
        <v>147</v>
      </c>
    </row>
    <row r="311" spans="1:65" s="2" customFormat="1" ht="11.25">
      <c r="A311" s="37"/>
      <c r="B311" s="38"/>
      <c r="C311" s="39"/>
      <c r="D311" s="201" t="s">
        <v>159</v>
      </c>
      <c r="E311" s="39"/>
      <c r="F311" s="202" t="s">
        <v>408</v>
      </c>
      <c r="G311" s="39"/>
      <c r="H311" s="39"/>
      <c r="I311" s="198"/>
      <c r="J311" s="39"/>
      <c r="K311" s="39"/>
      <c r="L311" s="42"/>
      <c r="M311" s="199"/>
      <c r="N311" s="200"/>
      <c r="O311" s="67"/>
      <c r="P311" s="67"/>
      <c r="Q311" s="67"/>
      <c r="R311" s="67"/>
      <c r="S311" s="67"/>
      <c r="T311" s="68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20" t="s">
        <v>159</v>
      </c>
      <c r="AU311" s="20" t="s">
        <v>147</v>
      </c>
    </row>
    <row r="312" spans="1:65" s="13" customFormat="1" ht="11.25">
      <c r="B312" s="203"/>
      <c r="C312" s="204"/>
      <c r="D312" s="196" t="s">
        <v>161</v>
      </c>
      <c r="E312" s="205" t="s">
        <v>19</v>
      </c>
      <c r="F312" s="206" t="s">
        <v>409</v>
      </c>
      <c r="G312" s="204"/>
      <c r="H312" s="207">
        <v>8.4</v>
      </c>
      <c r="I312" s="208"/>
      <c r="J312" s="204"/>
      <c r="K312" s="204"/>
      <c r="L312" s="209"/>
      <c r="M312" s="210"/>
      <c r="N312" s="211"/>
      <c r="O312" s="211"/>
      <c r="P312" s="211"/>
      <c r="Q312" s="211"/>
      <c r="R312" s="211"/>
      <c r="S312" s="211"/>
      <c r="T312" s="212"/>
      <c r="AT312" s="213" t="s">
        <v>161</v>
      </c>
      <c r="AU312" s="213" t="s">
        <v>147</v>
      </c>
      <c r="AV312" s="13" t="s">
        <v>79</v>
      </c>
      <c r="AW312" s="13" t="s">
        <v>31</v>
      </c>
      <c r="AX312" s="13" t="s">
        <v>69</v>
      </c>
      <c r="AY312" s="213" t="s">
        <v>146</v>
      </c>
    </row>
    <row r="313" spans="1:65" s="14" customFormat="1" ht="11.25">
      <c r="B313" s="214"/>
      <c r="C313" s="215"/>
      <c r="D313" s="196" t="s">
        <v>161</v>
      </c>
      <c r="E313" s="216" t="s">
        <v>19</v>
      </c>
      <c r="F313" s="217" t="s">
        <v>163</v>
      </c>
      <c r="G313" s="215"/>
      <c r="H313" s="218">
        <v>8.4</v>
      </c>
      <c r="I313" s="219"/>
      <c r="J313" s="215"/>
      <c r="K313" s="215"/>
      <c r="L313" s="220"/>
      <c r="M313" s="221"/>
      <c r="N313" s="222"/>
      <c r="O313" s="222"/>
      <c r="P313" s="222"/>
      <c r="Q313" s="222"/>
      <c r="R313" s="222"/>
      <c r="S313" s="222"/>
      <c r="T313" s="223"/>
      <c r="AT313" s="224" t="s">
        <v>161</v>
      </c>
      <c r="AU313" s="224" t="s">
        <v>147</v>
      </c>
      <c r="AV313" s="14" t="s">
        <v>147</v>
      </c>
      <c r="AW313" s="14" t="s">
        <v>31</v>
      </c>
      <c r="AX313" s="14" t="s">
        <v>77</v>
      </c>
      <c r="AY313" s="224" t="s">
        <v>146</v>
      </c>
    </row>
    <row r="314" spans="1:65" s="12" customFormat="1" ht="20.85" customHeight="1">
      <c r="B314" s="166"/>
      <c r="C314" s="167"/>
      <c r="D314" s="168" t="s">
        <v>68</v>
      </c>
      <c r="E314" s="180" t="s">
        <v>410</v>
      </c>
      <c r="F314" s="180" t="s">
        <v>411</v>
      </c>
      <c r="G314" s="167"/>
      <c r="H314" s="167"/>
      <c r="I314" s="170"/>
      <c r="J314" s="181">
        <f>BK314</f>
        <v>0</v>
      </c>
      <c r="K314" s="167"/>
      <c r="L314" s="172"/>
      <c r="M314" s="173"/>
      <c r="N314" s="174"/>
      <c r="O314" s="174"/>
      <c r="P314" s="175">
        <f>SUM(P315:P320)</f>
        <v>0</v>
      </c>
      <c r="Q314" s="174"/>
      <c r="R314" s="175">
        <f>SUM(R315:R320)</f>
        <v>0</v>
      </c>
      <c r="S314" s="174"/>
      <c r="T314" s="176">
        <f>SUM(T315:T320)</f>
        <v>26.778599999999997</v>
      </c>
      <c r="AR314" s="177" t="s">
        <v>77</v>
      </c>
      <c r="AT314" s="178" t="s">
        <v>68</v>
      </c>
      <c r="AU314" s="178" t="s">
        <v>79</v>
      </c>
      <c r="AY314" s="177" t="s">
        <v>146</v>
      </c>
      <c r="BK314" s="179">
        <f>SUM(BK315:BK320)</f>
        <v>0</v>
      </c>
    </row>
    <row r="315" spans="1:65" s="2" customFormat="1" ht="33" customHeight="1">
      <c r="A315" s="37"/>
      <c r="B315" s="38"/>
      <c r="C315" s="182" t="s">
        <v>412</v>
      </c>
      <c r="D315" s="182" t="s">
        <v>151</v>
      </c>
      <c r="E315" s="183" t="s">
        <v>413</v>
      </c>
      <c r="F315" s="184" t="s">
        <v>414</v>
      </c>
      <c r="G315" s="185" t="s">
        <v>167</v>
      </c>
      <c r="H315" s="186">
        <v>46.98</v>
      </c>
      <c r="I315" s="187"/>
      <c r="J315" s="188">
        <f>ROUND(I315*H315,2)</f>
        <v>0</v>
      </c>
      <c r="K315" s="189"/>
      <c r="L315" s="42"/>
      <c r="M315" s="190" t="s">
        <v>19</v>
      </c>
      <c r="N315" s="191" t="s">
        <v>40</v>
      </c>
      <c r="O315" s="67"/>
      <c r="P315" s="192">
        <f>O315*H315</f>
        <v>0</v>
      </c>
      <c r="Q315" s="192">
        <v>0</v>
      </c>
      <c r="R315" s="192">
        <f>Q315*H315</f>
        <v>0</v>
      </c>
      <c r="S315" s="192">
        <v>0.56999999999999995</v>
      </c>
      <c r="T315" s="193">
        <f>S315*H315</f>
        <v>26.778599999999997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194" t="s">
        <v>155</v>
      </c>
      <c r="AT315" s="194" t="s">
        <v>151</v>
      </c>
      <c r="AU315" s="194" t="s">
        <v>147</v>
      </c>
      <c r="AY315" s="20" t="s">
        <v>146</v>
      </c>
      <c r="BE315" s="195">
        <f>IF(N315="základní",J315,0)</f>
        <v>0</v>
      </c>
      <c r="BF315" s="195">
        <f>IF(N315="snížená",J315,0)</f>
        <v>0</v>
      </c>
      <c r="BG315" s="195">
        <f>IF(N315="zákl. přenesená",J315,0)</f>
        <v>0</v>
      </c>
      <c r="BH315" s="195">
        <f>IF(N315="sníž. přenesená",J315,0)</f>
        <v>0</v>
      </c>
      <c r="BI315" s="195">
        <f>IF(N315="nulová",J315,0)</f>
        <v>0</v>
      </c>
      <c r="BJ315" s="20" t="s">
        <v>77</v>
      </c>
      <c r="BK315" s="195">
        <f>ROUND(I315*H315,2)</f>
        <v>0</v>
      </c>
      <c r="BL315" s="20" t="s">
        <v>155</v>
      </c>
      <c r="BM315" s="194" t="s">
        <v>415</v>
      </c>
    </row>
    <row r="316" spans="1:65" s="2" customFormat="1" ht="29.25">
      <c r="A316" s="37"/>
      <c r="B316" s="38"/>
      <c r="C316" s="39"/>
      <c r="D316" s="196" t="s">
        <v>157</v>
      </c>
      <c r="E316" s="39"/>
      <c r="F316" s="197" t="s">
        <v>416</v>
      </c>
      <c r="G316" s="39"/>
      <c r="H316" s="39"/>
      <c r="I316" s="198"/>
      <c r="J316" s="39"/>
      <c r="K316" s="39"/>
      <c r="L316" s="42"/>
      <c r="M316" s="199"/>
      <c r="N316" s="200"/>
      <c r="O316" s="67"/>
      <c r="P316" s="67"/>
      <c r="Q316" s="67"/>
      <c r="R316" s="67"/>
      <c r="S316" s="67"/>
      <c r="T316" s="68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20" t="s">
        <v>157</v>
      </c>
      <c r="AU316" s="20" t="s">
        <v>147</v>
      </c>
    </row>
    <row r="317" spans="1:65" s="2" customFormat="1" ht="11.25">
      <c r="A317" s="37"/>
      <c r="B317" s="38"/>
      <c r="C317" s="39"/>
      <c r="D317" s="201" t="s">
        <v>159</v>
      </c>
      <c r="E317" s="39"/>
      <c r="F317" s="202" t="s">
        <v>417</v>
      </c>
      <c r="G317" s="39"/>
      <c r="H317" s="39"/>
      <c r="I317" s="198"/>
      <c r="J317" s="39"/>
      <c r="K317" s="39"/>
      <c r="L317" s="42"/>
      <c r="M317" s="199"/>
      <c r="N317" s="200"/>
      <c r="O317" s="67"/>
      <c r="P317" s="67"/>
      <c r="Q317" s="67"/>
      <c r="R317" s="67"/>
      <c r="S317" s="67"/>
      <c r="T317" s="68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20" t="s">
        <v>159</v>
      </c>
      <c r="AU317" s="20" t="s">
        <v>147</v>
      </c>
    </row>
    <row r="318" spans="1:65" s="16" customFormat="1" ht="11.25">
      <c r="B318" s="236"/>
      <c r="C318" s="237"/>
      <c r="D318" s="196" t="s">
        <v>161</v>
      </c>
      <c r="E318" s="238" t="s">
        <v>19</v>
      </c>
      <c r="F318" s="239" t="s">
        <v>418</v>
      </c>
      <c r="G318" s="237"/>
      <c r="H318" s="238" t="s">
        <v>19</v>
      </c>
      <c r="I318" s="240"/>
      <c r="J318" s="237"/>
      <c r="K318" s="237"/>
      <c r="L318" s="241"/>
      <c r="M318" s="242"/>
      <c r="N318" s="243"/>
      <c r="O318" s="243"/>
      <c r="P318" s="243"/>
      <c r="Q318" s="243"/>
      <c r="R318" s="243"/>
      <c r="S318" s="243"/>
      <c r="T318" s="244"/>
      <c r="AT318" s="245" t="s">
        <v>161</v>
      </c>
      <c r="AU318" s="245" t="s">
        <v>147</v>
      </c>
      <c r="AV318" s="16" t="s">
        <v>77</v>
      </c>
      <c r="AW318" s="16" t="s">
        <v>31</v>
      </c>
      <c r="AX318" s="16" t="s">
        <v>69</v>
      </c>
      <c r="AY318" s="245" t="s">
        <v>146</v>
      </c>
    </row>
    <row r="319" spans="1:65" s="13" customFormat="1" ht="11.25">
      <c r="B319" s="203"/>
      <c r="C319" s="204"/>
      <c r="D319" s="196" t="s">
        <v>161</v>
      </c>
      <c r="E319" s="205" t="s">
        <v>19</v>
      </c>
      <c r="F319" s="206" t="s">
        <v>419</v>
      </c>
      <c r="G319" s="204"/>
      <c r="H319" s="207">
        <v>46.98</v>
      </c>
      <c r="I319" s="208"/>
      <c r="J319" s="204"/>
      <c r="K319" s="204"/>
      <c r="L319" s="209"/>
      <c r="M319" s="210"/>
      <c r="N319" s="211"/>
      <c r="O319" s="211"/>
      <c r="P319" s="211"/>
      <c r="Q319" s="211"/>
      <c r="R319" s="211"/>
      <c r="S319" s="211"/>
      <c r="T319" s="212"/>
      <c r="AT319" s="213" t="s">
        <v>161</v>
      </c>
      <c r="AU319" s="213" t="s">
        <v>147</v>
      </c>
      <c r="AV319" s="13" t="s">
        <v>79</v>
      </c>
      <c r="AW319" s="13" t="s">
        <v>31</v>
      </c>
      <c r="AX319" s="13" t="s">
        <v>69</v>
      </c>
      <c r="AY319" s="213" t="s">
        <v>146</v>
      </c>
    </row>
    <row r="320" spans="1:65" s="14" customFormat="1" ht="11.25">
      <c r="B320" s="214"/>
      <c r="C320" s="215"/>
      <c r="D320" s="196" t="s">
        <v>161</v>
      </c>
      <c r="E320" s="216" t="s">
        <v>19</v>
      </c>
      <c r="F320" s="217" t="s">
        <v>163</v>
      </c>
      <c r="G320" s="215"/>
      <c r="H320" s="218">
        <v>46.98</v>
      </c>
      <c r="I320" s="219"/>
      <c r="J320" s="215"/>
      <c r="K320" s="215"/>
      <c r="L320" s="220"/>
      <c r="M320" s="221"/>
      <c r="N320" s="222"/>
      <c r="O320" s="222"/>
      <c r="P320" s="222"/>
      <c r="Q320" s="222"/>
      <c r="R320" s="222"/>
      <c r="S320" s="222"/>
      <c r="T320" s="223"/>
      <c r="AT320" s="224" t="s">
        <v>161</v>
      </c>
      <c r="AU320" s="224" t="s">
        <v>147</v>
      </c>
      <c r="AV320" s="14" t="s">
        <v>147</v>
      </c>
      <c r="AW320" s="14" t="s">
        <v>31</v>
      </c>
      <c r="AX320" s="14" t="s">
        <v>77</v>
      </c>
      <c r="AY320" s="224" t="s">
        <v>146</v>
      </c>
    </row>
    <row r="321" spans="1:65" s="12" customFormat="1" ht="22.9" customHeight="1">
      <c r="B321" s="166"/>
      <c r="C321" s="167"/>
      <c r="D321" s="168" t="s">
        <v>68</v>
      </c>
      <c r="E321" s="180" t="s">
        <v>420</v>
      </c>
      <c r="F321" s="180" t="s">
        <v>421</v>
      </c>
      <c r="G321" s="167"/>
      <c r="H321" s="167"/>
      <c r="I321" s="170"/>
      <c r="J321" s="181">
        <f>BK321</f>
        <v>0</v>
      </c>
      <c r="K321" s="167"/>
      <c r="L321" s="172"/>
      <c r="M321" s="173"/>
      <c r="N321" s="174"/>
      <c r="O321" s="174"/>
      <c r="P321" s="175">
        <f>SUM(P322:P338)</f>
        <v>0</v>
      </c>
      <c r="Q321" s="174"/>
      <c r="R321" s="175">
        <f>SUM(R322:R338)</f>
        <v>0</v>
      </c>
      <c r="S321" s="174"/>
      <c r="T321" s="176">
        <f>SUM(T322:T338)</f>
        <v>0</v>
      </c>
      <c r="AR321" s="177" t="s">
        <v>77</v>
      </c>
      <c r="AT321" s="178" t="s">
        <v>68</v>
      </c>
      <c r="AU321" s="178" t="s">
        <v>77</v>
      </c>
      <c r="AY321" s="177" t="s">
        <v>146</v>
      </c>
      <c r="BK321" s="179">
        <f>SUM(BK322:BK338)</f>
        <v>0</v>
      </c>
    </row>
    <row r="322" spans="1:65" s="2" customFormat="1" ht="24.2" customHeight="1">
      <c r="A322" s="37"/>
      <c r="B322" s="38"/>
      <c r="C322" s="182" t="s">
        <v>422</v>
      </c>
      <c r="D322" s="182" t="s">
        <v>151</v>
      </c>
      <c r="E322" s="183" t="s">
        <v>423</v>
      </c>
      <c r="F322" s="184" t="s">
        <v>424</v>
      </c>
      <c r="G322" s="185" t="s">
        <v>175</v>
      </c>
      <c r="H322" s="186">
        <v>27.530999999999999</v>
      </c>
      <c r="I322" s="187"/>
      <c r="J322" s="188">
        <f>ROUND(I322*H322,2)</f>
        <v>0</v>
      </c>
      <c r="K322" s="189"/>
      <c r="L322" s="42"/>
      <c r="M322" s="190" t="s">
        <v>19</v>
      </c>
      <c r="N322" s="191" t="s">
        <v>40</v>
      </c>
      <c r="O322" s="67"/>
      <c r="P322" s="192">
        <f>O322*H322</f>
        <v>0</v>
      </c>
      <c r="Q322" s="192">
        <v>0</v>
      </c>
      <c r="R322" s="192">
        <f>Q322*H322</f>
        <v>0</v>
      </c>
      <c r="S322" s="192">
        <v>0</v>
      </c>
      <c r="T322" s="193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94" t="s">
        <v>155</v>
      </c>
      <c r="AT322" s="194" t="s">
        <v>151</v>
      </c>
      <c r="AU322" s="194" t="s">
        <v>79</v>
      </c>
      <c r="AY322" s="20" t="s">
        <v>146</v>
      </c>
      <c r="BE322" s="195">
        <f>IF(N322="základní",J322,0)</f>
        <v>0</v>
      </c>
      <c r="BF322" s="195">
        <f>IF(N322="snížená",J322,0)</f>
        <v>0</v>
      </c>
      <c r="BG322" s="195">
        <f>IF(N322="zákl. přenesená",J322,0)</f>
        <v>0</v>
      </c>
      <c r="BH322" s="195">
        <f>IF(N322="sníž. přenesená",J322,0)</f>
        <v>0</v>
      </c>
      <c r="BI322" s="195">
        <f>IF(N322="nulová",J322,0)</f>
        <v>0</v>
      </c>
      <c r="BJ322" s="20" t="s">
        <v>77</v>
      </c>
      <c r="BK322" s="195">
        <f>ROUND(I322*H322,2)</f>
        <v>0</v>
      </c>
      <c r="BL322" s="20" t="s">
        <v>155</v>
      </c>
      <c r="BM322" s="194" t="s">
        <v>425</v>
      </c>
    </row>
    <row r="323" spans="1:65" s="2" customFormat="1" ht="19.5">
      <c r="A323" s="37"/>
      <c r="B323" s="38"/>
      <c r="C323" s="39"/>
      <c r="D323" s="196" t="s">
        <v>157</v>
      </c>
      <c r="E323" s="39"/>
      <c r="F323" s="197" t="s">
        <v>426</v>
      </c>
      <c r="G323" s="39"/>
      <c r="H323" s="39"/>
      <c r="I323" s="198"/>
      <c r="J323" s="39"/>
      <c r="K323" s="39"/>
      <c r="L323" s="42"/>
      <c r="M323" s="199"/>
      <c r="N323" s="200"/>
      <c r="O323" s="67"/>
      <c r="P323" s="67"/>
      <c r="Q323" s="67"/>
      <c r="R323" s="67"/>
      <c r="S323" s="67"/>
      <c r="T323" s="68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20" t="s">
        <v>157</v>
      </c>
      <c r="AU323" s="20" t="s">
        <v>79</v>
      </c>
    </row>
    <row r="324" spans="1:65" s="2" customFormat="1" ht="24.2" customHeight="1">
      <c r="A324" s="37"/>
      <c r="B324" s="38"/>
      <c r="C324" s="182" t="s">
        <v>427</v>
      </c>
      <c r="D324" s="182" t="s">
        <v>151</v>
      </c>
      <c r="E324" s="183" t="s">
        <v>428</v>
      </c>
      <c r="F324" s="184" t="s">
        <v>429</v>
      </c>
      <c r="G324" s="185" t="s">
        <v>175</v>
      </c>
      <c r="H324" s="186">
        <v>275.31</v>
      </c>
      <c r="I324" s="187"/>
      <c r="J324" s="188">
        <f>ROUND(I324*H324,2)</f>
        <v>0</v>
      </c>
      <c r="K324" s="189"/>
      <c r="L324" s="42"/>
      <c r="M324" s="190" t="s">
        <v>19</v>
      </c>
      <c r="N324" s="191" t="s">
        <v>40</v>
      </c>
      <c r="O324" s="67"/>
      <c r="P324" s="192">
        <f>O324*H324</f>
        <v>0</v>
      </c>
      <c r="Q324" s="192">
        <v>0</v>
      </c>
      <c r="R324" s="192">
        <f>Q324*H324</f>
        <v>0</v>
      </c>
      <c r="S324" s="192">
        <v>0</v>
      </c>
      <c r="T324" s="193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194" t="s">
        <v>155</v>
      </c>
      <c r="AT324" s="194" t="s">
        <v>151</v>
      </c>
      <c r="AU324" s="194" t="s">
        <v>79</v>
      </c>
      <c r="AY324" s="20" t="s">
        <v>146</v>
      </c>
      <c r="BE324" s="195">
        <f>IF(N324="základní",J324,0)</f>
        <v>0</v>
      </c>
      <c r="BF324" s="195">
        <f>IF(N324="snížená",J324,0)</f>
        <v>0</v>
      </c>
      <c r="BG324" s="195">
        <f>IF(N324="zákl. přenesená",J324,0)</f>
        <v>0</v>
      </c>
      <c r="BH324" s="195">
        <f>IF(N324="sníž. přenesená",J324,0)</f>
        <v>0</v>
      </c>
      <c r="BI324" s="195">
        <f>IF(N324="nulová",J324,0)</f>
        <v>0</v>
      </c>
      <c r="BJ324" s="20" t="s">
        <v>77</v>
      </c>
      <c r="BK324" s="195">
        <f>ROUND(I324*H324,2)</f>
        <v>0</v>
      </c>
      <c r="BL324" s="20" t="s">
        <v>155</v>
      </c>
      <c r="BM324" s="194" t="s">
        <v>430</v>
      </c>
    </row>
    <row r="325" spans="1:65" s="2" customFormat="1" ht="19.5">
      <c r="A325" s="37"/>
      <c r="B325" s="38"/>
      <c r="C325" s="39"/>
      <c r="D325" s="196" t="s">
        <v>157</v>
      </c>
      <c r="E325" s="39"/>
      <c r="F325" s="197" t="s">
        <v>431</v>
      </c>
      <c r="G325" s="39"/>
      <c r="H325" s="39"/>
      <c r="I325" s="198"/>
      <c r="J325" s="39"/>
      <c r="K325" s="39"/>
      <c r="L325" s="42"/>
      <c r="M325" s="199"/>
      <c r="N325" s="200"/>
      <c r="O325" s="67"/>
      <c r="P325" s="67"/>
      <c r="Q325" s="67"/>
      <c r="R325" s="67"/>
      <c r="S325" s="67"/>
      <c r="T325" s="68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20" t="s">
        <v>157</v>
      </c>
      <c r="AU325" s="20" t="s">
        <v>79</v>
      </c>
    </row>
    <row r="326" spans="1:65" s="13" customFormat="1" ht="11.25">
      <c r="B326" s="203"/>
      <c r="C326" s="204"/>
      <c r="D326" s="196" t="s">
        <v>161</v>
      </c>
      <c r="E326" s="205" t="s">
        <v>19</v>
      </c>
      <c r="F326" s="206" t="s">
        <v>432</v>
      </c>
      <c r="G326" s="204"/>
      <c r="H326" s="207">
        <v>275.31</v>
      </c>
      <c r="I326" s="208"/>
      <c r="J326" s="204"/>
      <c r="K326" s="204"/>
      <c r="L326" s="209"/>
      <c r="M326" s="210"/>
      <c r="N326" s="211"/>
      <c r="O326" s="211"/>
      <c r="P326" s="211"/>
      <c r="Q326" s="211"/>
      <c r="R326" s="211"/>
      <c r="S326" s="211"/>
      <c r="T326" s="212"/>
      <c r="AT326" s="213" t="s">
        <v>161</v>
      </c>
      <c r="AU326" s="213" t="s">
        <v>79</v>
      </c>
      <c r="AV326" s="13" t="s">
        <v>79</v>
      </c>
      <c r="AW326" s="13" t="s">
        <v>31</v>
      </c>
      <c r="AX326" s="13" t="s">
        <v>69</v>
      </c>
      <c r="AY326" s="213" t="s">
        <v>146</v>
      </c>
    </row>
    <row r="327" spans="1:65" s="14" customFormat="1" ht="11.25">
      <c r="B327" s="214"/>
      <c r="C327" s="215"/>
      <c r="D327" s="196" t="s">
        <v>161</v>
      </c>
      <c r="E327" s="216" t="s">
        <v>19</v>
      </c>
      <c r="F327" s="217" t="s">
        <v>163</v>
      </c>
      <c r="G327" s="215"/>
      <c r="H327" s="218">
        <v>275.31</v>
      </c>
      <c r="I327" s="219"/>
      <c r="J327" s="215"/>
      <c r="K327" s="215"/>
      <c r="L327" s="220"/>
      <c r="M327" s="221"/>
      <c r="N327" s="222"/>
      <c r="O327" s="222"/>
      <c r="P327" s="222"/>
      <c r="Q327" s="222"/>
      <c r="R327" s="222"/>
      <c r="S327" s="222"/>
      <c r="T327" s="223"/>
      <c r="AT327" s="224" t="s">
        <v>161</v>
      </c>
      <c r="AU327" s="224" t="s">
        <v>79</v>
      </c>
      <c r="AV327" s="14" t="s">
        <v>147</v>
      </c>
      <c r="AW327" s="14" t="s">
        <v>31</v>
      </c>
      <c r="AX327" s="14" t="s">
        <v>77</v>
      </c>
      <c r="AY327" s="224" t="s">
        <v>146</v>
      </c>
    </row>
    <row r="328" spans="1:65" s="2" customFormat="1" ht="33" customHeight="1">
      <c r="A328" s="37"/>
      <c r="B328" s="38"/>
      <c r="C328" s="182" t="s">
        <v>433</v>
      </c>
      <c r="D328" s="182" t="s">
        <v>151</v>
      </c>
      <c r="E328" s="183" t="s">
        <v>434</v>
      </c>
      <c r="F328" s="184" t="s">
        <v>435</v>
      </c>
      <c r="G328" s="185" t="s">
        <v>175</v>
      </c>
      <c r="H328" s="186">
        <v>13.766</v>
      </c>
      <c r="I328" s="187"/>
      <c r="J328" s="188">
        <f>ROUND(I328*H328,2)</f>
        <v>0</v>
      </c>
      <c r="K328" s="189"/>
      <c r="L328" s="42"/>
      <c r="M328" s="190" t="s">
        <v>19</v>
      </c>
      <c r="N328" s="191" t="s">
        <v>40</v>
      </c>
      <c r="O328" s="67"/>
      <c r="P328" s="192">
        <f>O328*H328</f>
        <v>0</v>
      </c>
      <c r="Q328" s="192">
        <v>0</v>
      </c>
      <c r="R328" s="192">
        <f>Q328*H328</f>
        <v>0</v>
      </c>
      <c r="S328" s="192">
        <v>0</v>
      </c>
      <c r="T328" s="193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194" t="s">
        <v>155</v>
      </c>
      <c r="AT328" s="194" t="s">
        <v>151</v>
      </c>
      <c r="AU328" s="194" t="s">
        <v>79</v>
      </c>
      <c r="AY328" s="20" t="s">
        <v>146</v>
      </c>
      <c r="BE328" s="195">
        <f>IF(N328="základní",J328,0)</f>
        <v>0</v>
      </c>
      <c r="BF328" s="195">
        <f>IF(N328="snížená",J328,0)</f>
        <v>0</v>
      </c>
      <c r="BG328" s="195">
        <f>IF(N328="zákl. přenesená",J328,0)</f>
        <v>0</v>
      </c>
      <c r="BH328" s="195">
        <f>IF(N328="sníž. přenesená",J328,0)</f>
        <v>0</v>
      </c>
      <c r="BI328" s="195">
        <f>IF(N328="nulová",J328,0)</f>
        <v>0</v>
      </c>
      <c r="BJ328" s="20" t="s">
        <v>77</v>
      </c>
      <c r="BK328" s="195">
        <f>ROUND(I328*H328,2)</f>
        <v>0</v>
      </c>
      <c r="BL328" s="20" t="s">
        <v>155</v>
      </c>
      <c r="BM328" s="194" t="s">
        <v>436</v>
      </c>
    </row>
    <row r="329" spans="1:65" s="2" customFormat="1" ht="29.25">
      <c r="A329" s="37"/>
      <c r="B329" s="38"/>
      <c r="C329" s="39"/>
      <c r="D329" s="196" t="s">
        <v>157</v>
      </c>
      <c r="E329" s="39"/>
      <c r="F329" s="197" t="s">
        <v>437</v>
      </c>
      <c r="G329" s="39"/>
      <c r="H329" s="39"/>
      <c r="I329" s="198"/>
      <c r="J329" s="39"/>
      <c r="K329" s="39"/>
      <c r="L329" s="42"/>
      <c r="M329" s="199"/>
      <c r="N329" s="200"/>
      <c r="O329" s="67"/>
      <c r="P329" s="67"/>
      <c r="Q329" s="67"/>
      <c r="R329" s="67"/>
      <c r="S329" s="67"/>
      <c r="T329" s="68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20" t="s">
        <v>157</v>
      </c>
      <c r="AU329" s="20" t="s">
        <v>79</v>
      </c>
    </row>
    <row r="330" spans="1:65" s="16" customFormat="1" ht="11.25">
      <c r="B330" s="236"/>
      <c r="C330" s="237"/>
      <c r="D330" s="196" t="s">
        <v>161</v>
      </c>
      <c r="E330" s="238" t="s">
        <v>19</v>
      </c>
      <c r="F330" s="239" t="s">
        <v>438</v>
      </c>
      <c r="G330" s="237"/>
      <c r="H330" s="238" t="s">
        <v>19</v>
      </c>
      <c r="I330" s="240"/>
      <c r="J330" s="237"/>
      <c r="K330" s="237"/>
      <c r="L330" s="241"/>
      <c r="M330" s="242"/>
      <c r="N330" s="243"/>
      <c r="O330" s="243"/>
      <c r="P330" s="243"/>
      <c r="Q330" s="243"/>
      <c r="R330" s="243"/>
      <c r="S330" s="243"/>
      <c r="T330" s="244"/>
      <c r="AT330" s="245" t="s">
        <v>161</v>
      </c>
      <c r="AU330" s="245" t="s">
        <v>79</v>
      </c>
      <c r="AV330" s="16" t="s">
        <v>77</v>
      </c>
      <c r="AW330" s="16" t="s">
        <v>31</v>
      </c>
      <c r="AX330" s="16" t="s">
        <v>69</v>
      </c>
      <c r="AY330" s="245" t="s">
        <v>146</v>
      </c>
    </row>
    <row r="331" spans="1:65" s="13" customFormat="1" ht="11.25">
      <c r="B331" s="203"/>
      <c r="C331" s="204"/>
      <c r="D331" s="196" t="s">
        <v>161</v>
      </c>
      <c r="E331" s="205" t="s">
        <v>19</v>
      </c>
      <c r="F331" s="206" t="s">
        <v>439</v>
      </c>
      <c r="G331" s="204"/>
      <c r="H331" s="207">
        <v>13.766</v>
      </c>
      <c r="I331" s="208"/>
      <c r="J331" s="204"/>
      <c r="K331" s="204"/>
      <c r="L331" s="209"/>
      <c r="M331" s="210"/>
      <c r="N331" s="211"/>
      <c r="O331" s="211"/>
      <c r="P331" s="211"/>
      <c r="Q331" s="211"/>
      <c r="R331" s="211"/>
      <c r="S331" s="211"/>
      <c r="T331" s="212"/>
      <c r="AT331" s="213" t="s">
        <v>161</v>
      </c>
      <c r="AU331" s="213" t="s">
        <v>79</v>
      </c>
      <c r="AV331" s="13" t="s">
        <v>79</v>
      </c>
      <c r="AW331" s="13" t="s">
        <v>31</v>
      </c>
      <c r="AX331" s="13" t="s">
        <v>69</v>
      </c>
      <c r="AY331" s="213" t="s">
        <v>146</v>
      </c>
    </row>
    <row r="332" spans="1:65" s="14" customFormat="1" ht="11.25">
      <c r="B332" s="214"/>
      <c r="C332" s="215"/>
      <c r="D332" s="196" t="s">
        <v>161</v>
      </c>
      <c r="E332" s="216" t="s">
        <v>19</v>
      </c>
      <c r="F332" s="217" t="s">
        <v>163</v>
      </c>
      <c r="G332" s="215"/>
      <c r="H332" s="218">
        <v>13.766</v>
      </c>
      <c r="I332" s="219"/>
      <c r="J332" s="215"/>
      <c r="K332" s="215"/>
      <c r="L332" s="220"/>
      <c r="M332" s="221"/>
      <c r="N332" s="222"/>
      <c r="O332" s="222"/>
      <c r="P332" s="222"/>
      <c r="Q332" s="222"/>
      <c r="R332" s="222"/>
      <c r="S332" s="222"/>
      <c r="T332" s="223"/>
      <c r="AT332" s="224" t="s">
        <v>161</v>
      </c>
      <c r="AU332" s="224" t="s">
        <v>79</v>
      </c>
      <c r="AV332" s="14" t="s">
        <v>147</v>
      </c>
      <c r="AW332" s="14" t="s">
        <v>31</v>
      </c>
      <c r="AX332" s="14" t="s">
        <v>77</v>
      </c>
      <c r="AY332" s="224" t="s">
        <v>146</v>
      </c>
    </row>
    <row r="333" spans="1:65" s="2" customFormat="1" ht="44.25" customHeight="1">
      <c r="A333" s="37"/>
      <c r="B333" s="38"/>
      <c r="C333" s="182" t="s">
        <v>440</v>
      </c>
      <c r="D333" s="182" t="s">
        <v>151</v>
      </c>
      <c r="E333" s="183" t="s">
        <v>441</v>
      </c>
      <c r="F333" s="184" t="s">
        <v>442</v>
      </c>
      <c r="G333" s="185" t="s">
        <v>175</v>
      </c>
      <c r="H333" s="186">
        <v>13.766</v>
      </c>
      <c r="I333" s="187"/>
      <c r="J333" s="188">
        <f>ROUND(I333*H333,2)</f>
        <v>0</v>
      </c>
      <c r="K333" s="189"/>
      <c r="L333" s="42"/>
      <c r="M333" s="190" t="s">
        <v>19</v>
      </c>
      <c r="N333" s="191" t="s">
        <v>40</v>
      </c>
      <c r="O333" s="67"/>
      <c r="P333" s="192">
        <f>O333*H333</f>
        <v>0</v>
      </c>
      <c r="Q333" s="192">
        <v>0</v>
      </c>
      <c r="R333" s="192">
        <f>Q333*H333</f>
        <v>0</v>
      </c>
      <c r="S333" s="192">
        <v>0</v>
      </c>
      <c r="T333" s="193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194" t="s">
        <v>155</v>
      </c>
      <c r="AT333" s="194" t="s">
        <v>151</v>
      </c>
      <c r="AU333" s="194" t="s">
        <v>79</v>
      </c>
      <c r="AY333" s="20" t="s">
        <v>146</v>
      </c>
      <c r="BE333" s="195">
        <f>IF(N333="základní",J333,0)</f>
        <v>0</v>
      </c>
      <c r="BF333" s="195">
        <f>IF(N333="snížená",J333,0)</f>
        <v>0</v>
      </c>
      <c r="BG333" s="195">
        <f>IF(N333="zákl. přenesená",J333,0)</f>
        <v>0</v>
      </c>
      <c r="BH333" s="195">
        <f>IF(N333="sníž. přenesená",J333,0)</f>
        <v>0</v>
      </c>
      <c r="BI333" s="195">
        <f>IF(N333="nulová",J333,0)</f>
        <v>0</v>
      </c>
      <c r="BJ333" s="20" t="s">
        <v>77</v>
      </c>
      <c r="BK333" s="195">
        <f>ROUND(I333*H333,2)</f>
        <v>0</v>
      </c>
      <c r="BL333" s="20" t="s">
        <v>155</v>
      </c>
      <c r="BM333" s="194" t="s">
        <v>443</v>
      </c>
    </row>
    <row r="334" spans="1:65" s="2" customFormat="1" ht="29.25">
      <c r="A334" s="37"/>
      <c r="B334" s="38"/>
      <c r="C334" s="39"/>
      <c r="D334" s="196" t="s">
        <v>157</v>
      </c>
      <c r="E334" s="39"/>
      <c r="F334" s="197" t="s">
        <v>444</v>
      </c>
      <c r="G334" s="39"/>
      <c r="H334" s="39"/>
      <c r="I334" s="198"/>
      <c r="J334" s="39"/>
      <c r="K334" s="39"/>
      <c r="L334" s="42"/>
      <c r="M334" s="199"/>
      <c r="N334" s="200"/>
      <c r="O334" s="67"/>
      <c r="P334" s="67"/>
      <c r="Q334" s="67"/>
      <c r="R334" s="67"/>
      <c r="S334" s="67"/>
      <c r="T334" s="68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20" t="s">
        <v>157</v>
      </c>
      <c r="AU334" s="20" t="s">
        <v>79</v>
      </c>
    </row>
    <row r="335" spans="1:65" s="2" customFormat="1" ht="11.25">
      <c r="A335" s="37"/>
      <c r="B335" s="38"/>
      <c r="C335" s="39"/>
      <c r="D335" s="201" t="s">
        <v>159</v>
      </c>
      <c r="E335" s="39"/>
      <c r="F335" s="202" t="s">
        <v>445</v>
      </c>
      <c r="G335" s="39"/>
      <c r="H335" s="39"/>
      <c r="I335" s="198"/>
      <c r="J335" s="39"/>
      <c r="K335" s="39"/>
      <c r="L335" s="42"/>
      <c r="M335" s="199"/>
      <c r="N335" s="200"/>
      <c r="O335" s="67"/>
      <c r="P335" s="67"/>
      <c r="Q335" s="67"/>
      <c r="R335" s="67"/>
      <c r="S335" s="67"/>
      <c r="T335" s="68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20" t="s">
        <v>159</v>
      </c>
      <c r="AU335" s="20" t="s">
        <v>79</v>
      </c>
    </row>
    <row r="336" spans="1:65" s="16" customFormat="1" ht="11.25">
      <c r="B336" s="236"/>
      <c r="C336" s="237"/>
      <c r="D336" s="196" t="s">
        <v>161</v>
      </c>
      <c r="E336" s="238" t="s">
        <v>19</v>
      </c>
      <c r="F336" s="239" t="s">
        <v>438</v>
      </c>
      <c r="G336" s="237"/>
      <c r="H336" s="238" t="s">
        <v>19</v>
      </c>
      <c r="I336" s="240"/>
      <c r="J336" s="237"/>
      <c r="K336" s="237"/>
      <c r="L336" s="241"/>
      <c r="M336" s="242"/>
      <c r="N336" s="243"/>
      <c r="O336" s="243"/>
      <c r="P336" s="243"/>
      <c r="Q336" s="243"/>
      <c r="R336" s="243"/>
      <c r="S336" s="243"/>
      <c r="T336" s="244"/>
      <c r="AT336" s="245" t="s">
        <v>161</v>
      </c>
      <c r="AU336" s="245" t="s">
        <v>79</v>
      </c>
      <c r="AV336" s="16" t="s">
        <v>77</v>
      </c>
      <c r="AW336" s="16" t="s">
        <v>31</v>
      </c>
      <c r="AX336" s="16" t="s">
        <v>69</v>
      </c>
      <c r="AY336" s="245" t="s">
        <v>146</v>
      </c>
    </row>
    <row r="337" spans="1:65" s="13" customFormat="1" ht="11.25">
      <c r="B337" s="203"/>
      <c r="C337" s="204"/>
      <c r="D337" s="196" t="s">
        <v>161</v>
      </c>
      <c r="E337" s="205" t="s">
        <v>19</v>
      </c>
      <c r="F337" s="206" t="s">
        <v>439</v>
      </c>
      <c r="G337" s="204"/>
      <c r="H337" s="207">
        <v>13.766</v>
      </c>
      <c r="I337" s="208"/>
      <c r="J337" s="204"/>
      <c r="K337" s="204"/>
      <c r="L337" s="209"/>
      <c r="M337" s="210"/>
      <c r="N337" s="211"/>
      <c r="O337" s="211"/>
      <c r="P337" s="211"/>
      <c r="Q337" s="211"/>
      <c r="R337" s="211"/>
      <c r="S337" s="211"/>
      <c r="T337" s="212"/>
      <c r="AT337" s="213" t="s">
        <v>161</v>
      </c>
      <c r="AU337" s="213" t="s">
        <v>79</v>
      </c>
      <c r="AV337" s="13" t="s">
        <v>79</v>
      </c>
      <c r="AW337" s="13" t="s">
        <v>31</v>
      </c>
      <c r="AX337" s="13" t="s">
        <v>69</v>
      </c>
      <c r="AY337" s="213" t="s">
        <v>146</v>
      </c>
    </row>
    <row r="338" spans="1:65" s="14" customFormat="1" ht="11.25">
      <c r="B338" s="214"/>
      <c r="C338" s="215"/>
      <c r="D338" s="196" t="s">
        <v>161</v>
      </c>
      <c r="E338" s="216" t="s">
        <v>19</v>
      </c>
      <c r="F338" s="217" t="s">
        <v>163</v>
      </c>
      <c r="G338" s="215"/>
      <c r="H338" s="218">
        <v>13.766</v>
      </c>
      <c r="I338" s="219"/>
      <c r="J338" s="215"/>
      <c r="K338" s="215"/>
      <c r="L338" s="220"/>
      <c r="M338" s="221"/>
      <c r="N338" s="222"/>
      <c r="O338" s="222"/>
      <c r="P338" s="222"/>
      <c r="Q338" s="222"/>
      <c r="R338" s="222"/>
      <c r="S338" s="222"/>
      <c r="T338" s="223"/>
      <c r="AT338" s="224" t="s">
        <v>161</v>
      </c>
      <c r="AU338" s="224" t="s">
        <v>79</v>
      </c>
      <c r="AV338" s="14" t="s">
        <v>147</v>
      </c>
      <c r="AW338" s="14" t="s">
        <v>31</v>
      </c>
      <c r="AX338" s="14" t="s">
        <v>77</v>
      </c>
      <c r="AY338" s="224" t="s">
        <v>146</v>
      </c>
    </row>
    <row r="339" spans="1:65" s="12" customFormat="1" ht="22.9" customHeight="1">
      <c r="B339" s="166"/>
      <c r="C339" s="167"/>
      <c r="D339" s="168" t="s">
        <v>68</v>
      </c>
      <c r="E339" s="180" t="s">
        <v>446</v>
      </c>
      <c r="F339" s="180" t="s">
        <v>447</v>
      </c>
      <c r="G339" s="167"/>
      <c r="H339" s="167"/>
      <c r="I339" s="170"/>
      <c r="J339" s="181">
        <f>BK339</f>
        <v>0</v>
      </c>
      <c r="K339" s="167"/>
      <c r="L339" s="172"/>
      <c r="M339" s="173"/>
      <c r="N339" s="174"/>
      <c r="O339" s="174"/>
      <c r="P339" s="175">
        <f>SUM(P340:P342)</f>
        <v>0</v>
      </c>
      <c r="Q339" s="174"/>
      <c r="R339" s="175">
        <f>SUM(R340:R342)</f>
        <v>0</v>
      </c>
      <c r="S339" s="174"/>
      <c r="T339" s="176">
        <f>SUM(T340:T342)</f>
        <v>0</v>
      </c>
      <c r="AR339" s="177" t="s">
        <v>77</v>
      </c>
      <c r="AT339" s="178" t="s">
        <v>68</v>
      </c>
      <c r="AU339" s="178" t="s">
        <v>77</v>
      </c>
      <c r="AY339" s="177" t="s">
        <v>146</v>
      </c>
      <c r="BK339" s="179">
        <f>SUM(BK340:BK342)</f>
        <v>0</v>
      </c>
    </row>
    <row r="340" spans="1:65" s="2" customFormat="1" ht="24.2" customHeight="1">
      <c r="A340" s="37"/>
      <c r="B340" s="38"/>
      <c r="C340" s="182" t="s">
        <v>448</v>
      </c>
      <c r="D340" s="182" t="s">
        <v>151</v>
      </c>
      <c r="E340" s="183" t="s">
        <v>449</v>
      </c>
      <c r="F340" s="184" t="s">
        <v>450</v>
      </c>
      <c r="G340" s="185" t="s">
        <v>175</v>
      </c>
      <c r="H340" s="186">
        <v>7.8920000000000003</v>
      </c>
      <c r="I340" s="187"/>
      <c r="J340" s="188">
        <f>ROUND(I340*H340,2)</f>
        <v>0</v>
      </c>
      <c r="K340" s="189"/>
      <c r="L340" s="42"/>
      <c r="M340" s="190" t="s">
        <v>19</v>
      </c>
      <c r="N340" s="191" t="s">
        <v>40</v>
      </c>
      <c r="O340" s="67"/>
      <c r="P340" s="192">
        <f>O340*H340</f>
        <v>0</v>
      </c>
      <c r="Q340" s="192">
        <v>0</v>
      </c>
      <c r="R340" s="192">
        <f>Q340*H340</f>
        <v>0</v>
      </c>
      <c r="S340" s="192">
        <v>0</v>
      </c>
      <c r="T340" s="193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194" t="s">
        <v>155</v>
      </c>
      <c r="AT340" s="194" t="s">
        <v>151</v>
      </c>
      <c r="AU340" s="194" t="s">
        <v>79</v>
      </c>
      <c r="AY340" s="20" t="s">
        <v>146</v>
      </c>
      <c r="BE340" s="195">
        <f>IF(N340="základní",J340,0)</f>
        <v>0</v>
      </c>
      <c r="BF340" s="195">
        <f>IF(N340="snížená",J340,0)</f>
        <v>0</v>
      </c>
      <c r="BG340" s="195">
        <f>IF(N340="zákl. přenesená",J340,0)</f>
        <v>0</v>
      </c>
      <c r="BH340" s="195">
        <f>IF(N340="sníž. přenesená",J340,0)</f>
        <v>0</v>
      </c>
      <c r="BI340" s="195">
        <f>IF(N340="nulová",J340,0)</f>
        <v>0</v>
      </c>
      <c r="BJ340" s="20" t="s">
        <v>77</v>
      </c>
      <c r="BK340" s="195">
        <f>ROUND(I340*H340,2)</f>
        <v>0</v>
      </c>
      <c r="BL340" s="20" t="s">
        <v>155</v>
      </c>
      <c r="BM340" s="194" t="s">
        <v>451</v>
      </c>
    </row>
    <row r="341" spans="1:65" s="2" customFormat="1" ht="39">
      <c r="A341" s="37"/>
      <c r="B341" s="38"/>
      <c r="C341" s="39"/>
      <c r="D341" s="196" t="s">
        <v>157</v>
      </c>
      <c r="E341" s="39"/>
      <c r="F341" s="197" t="s">
        <v>452</v>
      </c>
      <c r="G341" s="39"/>
      <c r="H341" s="39"/>
      <c r="I341" s="198"/>
      <c r="J341" s="39"/>
      <c r="K341" s="39"/>
      <c r="L341" s="42"/>
      <c r="M341" s="199"/>
      <c r="N341" s="200"/>
      <c r="O341" s="67"/>
      <c r="P341" s="67"/>
      <c r="Q341" s="67"/>
      <c r="R341" s="67"/>
      <c r="S341" s="67"/>
      <c r="T341" s="68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20" t="s">
        <v>157</v>
      </c>
      <c r="AU341" s="20" t="s">
        <v>79</v>
      </c>
    </row>
    <row r="342" spans="1:65" s="2" customFormat="1" ht="11.25">
      <c r="A342" s="37"/>
      <c r="B342" s="38"/>
      <c r="C342" s="39"/>
      <c r="D342" s="201" t="s">
        <v>159</v>
      </c>
      <c r="E342" s="39"/>
      <c r="F342" s="202" t="s">
        <v>453</v>
      </c>
      <c r="G342" s="39"/>
      <c r="H342" s="39"/>
      <c r="I342" s="198"/>
      <c r="J342" s="39"/>
      <c r="K342" s="39"/>
      <c r="L342" s="42"/>
      <c r="M342" s="199"/>
      <c r="N342" s="200"/>
      <c r="O342" s="67"/>
      <c r="P342" s="67"/>
      <c r="Q342" s="67"/>
      <c r="R342" s="67"/>
      <c r="S342" s="67"/>
      <c r="T342" s="68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20" t="s">
        <v>159</v>
      </c>
      <c r="AU342" s="20" t="s">
        <v>79</v>
      </c>
    </row>
    <row r="343" spans="1:65" s="12" customFormat="1" ht="25.9" customHeight="1">
      <c r="B343" s="166"/>
      <c r="C343" s="167"/>
      <c r="D343" s="168" t="s">
        <v>68</v>
      </c>
      <c r="E343" s="169" t="s">
        <v>454</v>
      </c>
      <c r="F343" s="169" t="s">
        <v>455</v>
      </c>
      <c r="G343" s="167"/>
      <c r="H343" s="167"/>
      <c r="I343" s="170"/>
      <c r="J343" s="171">
        <f>BK343</f>
        <v>0</v>
      </c>
      <c r="K343" s="167"/>
      <c r="L343" s="172"/>
      <c r="M343" s="173"/>
      <c r="N343" s="174"/>
      <c r="O343" s="174"/>
      <c r="P343" s="175">
        <f>P344+P375+P382+P400+P428+P447</f>
        <v>0</v>
      </c>
      <c r="Q343" s="174"/>
      <c r="R343" s="175">
        <f>R344+R375+R382+R400+R428+R447</f>
        <v>0.33633810000000003</v>
      </c>
      <c r="S343" s="174"/>
      <c r="T343" s="176">
        <f>T344+T375+T382+T400+T428+T447</f>
        <v>0</v>
      </c>
      <c r="AR343" s="177" t="s">
        <v>79</v>
      </c>
      <c r="AT343" s="178" t="s">
        <v>68</v>
      </c>
      <c r="AU343" s="178" t="s">
        <v>69</v>
      </c>
      <c r="AY343" s="177" t="s">
        <v>146</v>
      </c>
      <c r="BK343" s="179">
        <f>BK344+BK375+BK382+BK400+BK428+BK447</f>
        <v>0</v>
      </c>
    </row>
    <row r="344" spans="1:65" s="12" customFormat="1" ht="22.9" customHeight="1">
      <c r="B344" s="166"/>
      <c r="C344" s="167"/>
      <c r="D344" s="168" t="s">
        <v>68</v>
      </c>
      <c r="E344" s="180" t="s">
        <v>456</v>
      </c>
      <c r="F344" s="180" t="s">
        <v>457</v>
      </c>
      <c r="G344" s="167"/>
      <c r="H344" s="167"/>
      <c r="I344" s="170"/>
      <c r="J344" s="181">
        <f>BK344</f>
        <v>0</v>
      </c>
      <c r="K344" s="167"/>
      <c r="L344" s="172"/>
      <c r="M344" s="173"/>
      <c r="N344" s="174"/>
      <c r="O344" s="174"/>
      <c r="P344" s="175">
        <f>SUM(P345:P374)</f>
        <v>0</v>
      </c>
      <c r="Q344" s="174"/>
      <c r="R344" s="175">
        <f>SUM(R345:R374)</f>
        <v>0.2130321</v>
      </c>
      <c r="S344" s="174"/>
      <c r="T344" s="176">
        <f>SUM(T345:T374)</f>
        <v>0</v>
      </c>
      <c r="AR344" s="177" t="s">
        <v>79</v>
      </c>
      <c r="AT344" s="178" t="s">
        <v>68</v>
      </c>
      <c r="AU344" s="178" t="s">
        <v>77</v>
      </c>
      <c r="AY344" s="177" t="s">
        <v>146</v>
      </c>
      <c r="BK344" s="179">
        <f>SUM(BK345:BK374)</f>
        <v>0</v>
      </c>
    </row>
    <row r="345" spans="1:65" s="2" customFormat="1" ht="24.2" customHeight="1">
      <c r="A345" s="37"/>
      <c r="B345" s="38"/>
      <c r="C345" s="182" t="s">
        <v>458</v>
      </c>
      <c r="D345" s="182" t="s">
        <v>151</v>
      </c>
      <c r="E345" s="183" t="s">
        <v>459</v>
      </c>
      <c r="F345" s="184" t="s">
        <v>460</v>
      </c>
      <c r="G345" s="185" t="s">
        <v>154</v>
      </c>
      <c r="H345" s="186">
        <v>16.2</v>
      </c>
      <c r="I345" s="187"/>
      <c r="J345" s="188">
        <f>ROUND(I345*H345,2)</f>
        <v>0</v>
      </c>
      <c r="K345" s="189"/>
      <c r="L345" s="42"/>
      <c r="M345" s="190" t="s">
        <v>19</v>
      </c>
      <c r="N345" s="191" t="s">
        <v>40</v>
      </c>
      <c r="O345" s="67"/>
      <c r="P345" s="192">
        <f>O345*H345</f>
        <v>0</v>
      </c>
      <c r="Q345" s="192">
        <v>0</v>
      </c>
      <c r="R345" s="192">
        <f>Q345*H345</f>
        <v>0</v>
      </c>
      <c r="S345" s="192">
        <v>0</v>
      </c>
      <c r="T345" s="193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194" t="s">
        <v>253</v>
      </c>
      <c r="AT345" s="194" t="s">
        <v>151</v>
      </c>
      <c r="AU345" s="194" t="s">
        <v>79</v>
      </c>
      <c r="AY345" s="20" t="s">
        <v>146</v>
      </c>
      <c r="BE345" s="195">
        <f>IF(N345="základní",J345,0)</f>
        <v>0</v>
      </c>
      <c r="BF345" s="195">
        <f>IF(N345="snížená",J345,0)</f>
        <v>0</v>
      </c>
      <c r="BG345" s="195">
        <f>IF(N345="zákl. přenesená",J345,0)</f>
        <v>0</v>
      </c>
      <c r="BH345" s="195">
        <f>IF(N345="sníž. přenesená",J345,0)</f>
        <v>0</v>
      </c>
      <c r="BI345" s="195">
        <f>IF(N345="nulová",J345,0)</f>
        <v>0</v>
      </c>
      <c r="BJ345" s="20" t="s">
        <v>77</v>
      </c>
      <c r="BK345" s="195">
        <f>ROUND(I345*H345,2)</f>
        <v>0</v>
      </c>
      <c r="BL345" s="20" t="s">
        <v>253</v>
      </c>
      <c r="BM345" s="194" t="s">
        <v>461</v>
      </c>
    </row>
    <row r="346" spans="1:65" s="2" customFormat="1" ht="19.5">
      <c r="A346" s="37"/>
      <c r="B346" s="38"/>
      <c r="C346" s="39"/>
      <c r="D346" s="196" t="s">
        <v>157</v>
      </c>
      <c r="E346" s="39"/>
      <c r="F346" s="197" t="s">
        <v>462</v>
      </c>
      <c r="G346" s="39"/>
      <c r="H346" s="39"/>
      <c r="I346" s="198"/>
      <c r="J346" s="39"/>
      <c r="K346" s="39"/>
      <c r="L346" s="42"/>
      <c r="M346" s="199"/>
      <c r="N346" s="200"/>
      <c r="O346" s="67"/>
      <c r="P346" s="67"/>
      <c r="Q346" s="67"/>
      <c r="R346" s="67"/>
      <c r="S346" s="67"/>
      <c r="T346" s="68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20" t="s">
        <v>157</v>
      </c>
      <c r="AU346" s="20" t="s">
        <v>79</v>
      </c>
    </row>
    <row r="347" spans="1:65" s="2" customFormat="1" ht="11.25">
      <c r="A347" s="37"/>
      <c r="B347" s="38"/>
      <c r="C347" s="39"/>
      <c r="D347" s="201" t="s">
        <v>159</v>
      </c>
      <c r="E347" s="39"/>
      <c r="F347" s="202" t="s">
        <v>463</v>
      </c>
      <c r="G347" s="39"/>
      <c r="H347" s="39"/>
      <c r="I347" s="198"/>
      <c r="J347" s="39"/>
      <c r="K347" s="39"/>
      <c r="L347" s="42"/>
      <c r="M347" s="199"/>
      <c r="N347" s="200"/>
      <c r="O347" s="67"/>
      <c r="P347" s="67"/>
      <c r="Q347" s="67"/>
      <c r="R347" s="67"/>
      <c r="S347" s="67"/>
      <c r="T347" s="68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20" t="s">
        <v>159</v>
      </c>
      <c r="AU347" s="20" t="s">
        <v>79</v>
      </c>
    </row>
    <row r="348" spans="1:65" s="13" customFormat="1" ht="11.25">
      <c r="B348" s="203"/>
      <c r="C348" s="204"/>
      <c r="D348" s="196" t="s">
        <v>161</v>
      </c>
      <c r="E348" s="205" t="s">
        <v>19</v>
      </c>
      <c r="F348" s="206" t="s">
        <v>279</v>
      </c>
      <c r="G348" s="204"/>
      <c r="H348" s="207">
        <v>16.2</v>
      </c>
      <c r="I348" s="208"/>
      <c r="J348" s="204"/>
      <c r="K348" s="204"/>
      <c r="L348" s="209"/>
      <c r="M348" s="210"/>
      <c r="N348" s="211"/>
      <c r="O348" s="211"/>
      <c r="P348" s="211"/>
      <c r="Q348" s="211"/>
      <c r="R348" s="211"/>
      <c r="S348" s="211"/>
      <c r="T348" s="212"/>
      <c r="AT348" s="213" t="s">
        <v>161</v>
      </c>
      <c r="AU348" s="213" t="s">
        <v>79</v>
      </c>
      <c r="AV348" s="13" t="s">
        <v>79</v>
      </c>
      <c r="AW348" s="13" t="s">
        <v>31</v>
      </c>
      <c r="AX348" s="13" t="s">
        <v>69</v>
      </c>
      <c r="AY348" s="213" t="s">
        <v>146</v>
      </c>
    </row>
    <row r="349" spans="1:65" s="14" customFormat="1" ht="11.25">
      <c r="B349" s="214"/>
      <c r="C349" s="215"/>
      <c r="D349" s="196" t="s">
        <v>161</v>
      </c>
      <c r="E349" s="216" t="s">
        <v>19</v>
      </c>
      <c r="F349" s="217" t="s">
        <v>163</v>
      </c>
      <c r="G349" s="215"/>
      <c r="H349" s="218">
        <v>16.2</v>
      </c>
      <c r="I349" s="219"/>
      <c r="J349" s="215"/>
      <c r="K349" s="215"/>
      <c r="L349" s="220"/>
      <c r="M349" s="221"/>
      <c r="N349" s="222"/>
      <c r="O349" s="222"/>
      <c r="P349" s="222"/>
      <c r="Q349" s="222"/>
      <c r="R349" s="222"/>
      <c r="S349" s="222"/>
      <c r="T349" s="223"/>
      <c r="AT349" s="224" t="s">
        <v>161</v>
      </c>
      <c r="AU349" s="224" t="s">
        <v>79</v>
      </c>
      <c r="AV349" s="14" t="s">
        <v>147</v>
      </c>
      <c r="AW349" s="14" t="s">
        <v>31</v>
      </c>
      <c r="AX349" s="14" t="s">
        <v>69</v>
      </c>
      <c r="AY349" s="224" t="s">
        <v>146</v>
      </c>
    </row>
    <row r="350" spans="1:65" s="15" customFormat="1" ht="11.25">
      <c r="B350" s="225"/>
      <c r="C350" s="226"/>
      <c r="D350" s="196" t="s">
        <v>161</v>
      </c>
      <c r="E350" s="227" t="s">
        <v>19</v>
      </c>
      <c r="F350" s="228" t="s">
        <v>164</v>
      </c>
      <c r="G350" s="226"/>
      <c r="H350" s="229">
        <v>16.2</v>
      </c>
      <c r="I350" s="230"/>
      <c r="J350" s="226"/>
      <c r="K350" s="226"/>
      <c r="L350" s="231"/>
      <c r="M350" s="232"/>
      <c r="N350" s="233"/>
      <c r="O350" s="233"/>
      <c r="P350" s="233"/>
      <c r="Q350" s="233"/>
      <c r="R350" s="233"/>
      <c r="S350" s="233"/>
      <c r="T350" s="234"/>
      <c r="AT350" s="235" t="s">
        <v>161</v>
      </c>
      <c r="AU350" s="235" t="s">
        <v>79</v>
      </c>
      <c r="AV350" s="15" t="s">
        <v>155</v>
      </c>
      <c r="AW350" s="15" t="s">
        <v>31</v>
      </c>
      <c r="AX350" s="15" t="s">
        <v>77</v>
      </c>
      <c r="AY350" s="235" t="s">
        <v>146</v>
      </c>
    </row>
    <row r="351" spans="1:65" s="2" customFormat="1" ht="16.5" customHeight="1">
      <c r="A351" s="37"/>
      <c r="B351" s="38"/>
      <c r="C351" s="246" t="s">
        <v>464</v>
      </c>
      <c r="D351" s="246" t="s">
        <v>223</v>
      </c>
      <c r="E351" s="247" t="s">
        <v>465</v>
      </c>
      <c r="F351" s="248" t="s">
        <v>466</v>
      </c>
      <c r="G351" s="249" t="s">
        <v>175</v>
      </c>
      <c r="H351" s="250">
        <v>5.0000000000000001E-3</v>
      </c>
      <c r="I351" s="251"/>
      <c r="J351" s="252">
        <f>ROUND(I351*H351,2)</f>
        <v>0</v>
      </c>
      <c r="K351" s="253"/>
      <c r="L351" s="254"/>
      <c r="M351" s="255" t="s">
        <v>19</v>
      </c>
      <c r="N351" s="256" t="s">
        <v>40</v>
      </c>
      <c r="O351" s="67"/>
      <c r="P351" s="192">
        <f>O351*H351</f>
        <v>0</v>
      </c>
      <c r="Q351" s="192">
        <v>1</v>
      </c>
      <c r="R351" s="192">
        <f>Q351*H351</f>
        <v>5.0000000000000001E-3</v>
      </c>
      <c r="S351" s="192">
        <v>0</v>
      </c>
      <c r="T351" s="193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194" t="s">
        <v>301</v>
      </c>
      <c r="AT351" s="194" t="s">
        <v>223</v>
      </c>
      <c r="AU351" s="194" t="s">
        <v>79</v>
      </c>
      <c r="AY351" s="20" t="s">
        <v>146</v>
      </c>
      <c r="BE351" s="195">
        <f>IF(N351="základní",J351,0)</f>
        <v>0</v>
      </c>
      <c r="BF351" s="195">
        <f>IF(N351="snížená",J351,0)</f>
        <v>0</v>
      </c>
      <c r="BG351" s="195">
        <f>IF(N351="zákl. přenesená",J351,0)</f>
        <v>0</v>
      </c>
      <c r="BH351" s="195">
        <f>IF(N351="sníž. přenesená",J351,0)</f>
        <v>0</v>
      </c>
      <c r="BI351" s="195">
        <f>IF(N351="nulová",J351,0)</f>
        <v>0</v>
      </c>
      <c r="BJ351" s="20" t="s">
        <v>77</v>
      </c>
      <c r="BK351" s="195">
        <f>ROUND(I351*H351,2)</f>
        <v>0</v>
      </c>
      <c r="BL351" s="20" t="s">
        <v>253</v>
      </c>
      <c r="BM351" s="194" t="s">
        <v>467</v>
      </c>
    </row>
    <row r="352" spans="1:65" s="2" customFormat="1" ht="11.25">
      <c r="A352" s="37"/>
      <c r="B352" s="38"/>
      <c r="C352" s="39"/>
      <c r="D352" s="196" t="s">
        <v>157</v>
      </c>
      <c r="E352" s="39"/>
      <c r="F352" s="197" t="s">
        <v>466</v>
      </c>
      <c r="G352" s="39"/>
      <c r="H352" s="39"/>
      <c r="I352" s="198"/>
      <c r="J352" s="39"/>
      <c r="K352" s="39"/>
      <c r="L352" s="42"/>
      <c r="M352" s="199"/>
      <c r="N352" s="200"/>
      <c r="O352" s="67"/>
      <c r="P352" s="67"/>
      <c r="Q352" s="67"/>
      <c r="R352" s="67"/>
      <c r="S352" s="67"/>
      <c r="T352" s="68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20" t="s">
        <v>157</v>
      </c>
      <c r="AU352" s="20" t="s">
        <v>79</v>
      </c>
    </row>
    <row r="353" spans="1:65" s="13" customFormat="1" ht="11.25">
      <c r="B353" s="203"/>
      <c r="C353" s="204"/>
      <c r="D353" s="196" t="s">
        <v>161</v>
      </c>
      <c r="E353" s="204"/>
      <c r="F353" s="206" t="s">
        <v>468</v>
      </c>
      <c r="G353" s="204"/>
      <c r="H353" s="207">
        <v>5.0000000000000001E-3</v>
      </c>
      <c r="I353" s="208"/>
      <c r="J353" s="204"/>
      <c r="K353" s="204"/>
      <c r="L353" s="209"/>
      <c r="M353" s="210"/>
      <c r="N353" s="211"/>
      <c r="O353" s="211"/>
      <c r="P353" s="211"/>
      <c r="Q353" s="211"/>
      <c r="R353" s="211"/>
      <c r="S353" s="211"/>
      <c r="T353" s="212"/>
      <c r="AT353" s="213" t="s">
        <v>161</v>
      </c>
      <c r="AU353" s="213" t="s">
        <v>79</v>
      </c>
      <c r="AV353" s="13" t="s">
        <v>79</v>
      </c>
      <c r="AW353" s="13" t="s">
        <v>4</v>
      </c>
      <c r="AX353" s="13" t="s">
        <v>77</v>
      </c>
      <c r="AY353" s="213" t="s">
        <v>146</v>
      </c>
    </row>
    <row r="354" spans="1:65" s="2" customFormat="1" ht="49.15" customHeight="1">
      <c r="A354" s="37"/>
      <c r="B354" s="38"/>
      <c r="C354" s="182" t="s">
        <v>469</v>
      </c>
      <c r="D354" s="182" t="s">
        <v>151</v>
      </c>
      <c r="E354" s="183" t="s">
        <v>470</v>
      </c>
      <c r="F354" s="184" t="s">
        <v>471</v>
      </c>
      <c r="G354" s="185" t="s">
        <v>154</v>
      </c>
      <c r="H354" s="186">
        <v>16.2</v>
      </c>
      <c r="I354" s="187"/>
      <c r="J354" s="188">
        <f>ROUND(I354*H354,2)</f>
        <v>0</v>
      </c>
      <c r="K354" s="189"/>
      <c r="L354" s="42"/>
      <c r="M354" s="190" t="s">
        <v>19</v>
      </c>
      <c r="N354" s="191" t="s">
        <v>40</v>
      </c>
      <c r="O354" s="67"/>
      <c r="P354" s="192">
        <f>O354*H354</f>
        <v>0</v>
      </c>
      <c r="Q354" s="192">
        <v>1.9000000000000001E-4</v>
      </c>
      <c r="R354" s="192">
        <f>Q354*H354</f>
        <v>3.078E-3</v>
      </c>
      <c r="S354" s="192">
        <v>0</v>
      </c>
      <c r="T354" s="193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194" t="s">
        <v>253</v>
      </c>
      <c r="AT354" s="194" t="s">
        <v>151</v>
      </c>
      <c r="AU354" s="194" t="s">
        <v>79</v>
      </c>
      <c r="AY354" s="20" t="s">
        <v>146</v>
      </c>
      <c r="BE354" s="195">
        <f>IF(N354="základní",J354,0)</f>
        <v>0</v>
      </c>
      <c r="BF354" s="195">
        <f>IF(N354="snížená",J354,0)</f>
        <v>0</v>
      </c>
      <c r="BG354" s="195">
        <f>IF(N354="zákl. přenesená",J354,0)</f>
        <v>0</v>
      </c>
      <c r="BH354" s="195">
        <f>IF(N354="sníž. přenesená",J354,0)</f>
        <v>0</v>
      </c>
      <c r="BI354" s="195">
        <f>IF(N354="nulová",J354,0)</f>
        <v>0</v>
      </c>
      <c r="BJ354" s="20" t="s">
        <v>77</v>
      </c>
      <c r="BK354" s="195">
        <f>ROUND(I354*H354,2)</f>
        <v>0</v>
      </c>
      <c r="BL354" s="20" t="s">
        <v>253</v>
      </c>
      <c r="BM354" s="194" t="s">
        <v>472</v>
      </c>
    </row>
    <row r="355" spans="1:65" s="2" customFormat="1" ht="48.75">
      <c r="A355" s="37"/>
      <c r="B355" s="38"/>
      <c r="C355" s="39"/>
      <c r="D355" s="196" t="s">
        <v>157</v>
      </c>
      <c r="E355" s="39"/>
      <c r="F355" s="197" t="s">
        <v>473</v>
      </c>
      <c r="G355" s="39"/>
      <c r="H355" s="39"/>
      <c r="I355" s="198"/>
      <c r="J355" s="39"/>
      <c r="K355" s="39"/>
      <c r="L355" s="42"/>
      <c r="M355" s="199"/>
      <c r="N355" s="200"/>
      <c r="O355" s="67"/>
      <c r="P355" s="67"/>
      <c r="Q355" s="67"/>
      <c r="R355" s="67"/>
      <c r="S355" s="67"/>
      <c r="T355" s="68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20" t="s">
        <v>157</v>
      </c>
      <c r="AU355" s="20" t="s">
        <v>79</v>
      </c>
    </row>
    <row r="356" spans="1:65" s="2" customFormat="1" ht="11.25">
      <c r="A356" s="37"/>
      <c r="B356" s="38"/>
      <c r="C356" s="39"/>
      <c r="D356" s="201" t="s">
        <v>159</v>
      </c>
      <c r="E356" s="39"/>
      <c r="F356" s="202" t="s">
        <v>474</v>
      </c>
      <c r="G356" s="39"/>
      <c r="H356" s="39"/>
      <c r="I356" s="198"/>
      <c r="J356" s="39"/>
      <c r="K356" s="39"/>
      <c r="L356" s="42"/>
      <c r="M356" s="199"/>
      <c r="N356" s="200"/>
      <c r="O356" s="67"/>
      <c r="P356" s="67"/>
      <c r="Q356" s="67"/>
      <c r="R356" s="67"/>
      <c r="S356" s="67"/>
      <c r="T356" s="68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20" t="s">
        <v>159</v>
      </c>
      <c r="AU356" s="20" t="s">
        <v>79</v>
      </c>
    </row>
    <row r="357" spans="1:65" s="13" customFormat="1" ht="11.25">
      <c r="B357" s="203"/>
      <c r="C357" s="204"/>
      <c r="D357" s="196" t="s">
        <v>161</v>
      </c>
      <c r="E357" s="205" t="s">
        <v>19</v>
      </c>
      <c r="F357" s="206" t="s">
        <v>279</v>
      </c>
      <c r="G357" s="204"/>
      <c r="H357" s="207">
        <v>16.2</v>
      </c>
      <c r="I357" s="208"/>
      <c r="J357" s="204"/>
      <c r="K357" s="204"/>
      <c r="L357" s="209"/>
      <c r="M357" s="210"/>
      <c r="N357" s="211"/>
      <c r="O357" s="211"/>
      <c r="P357" s="211"/>
      <c r="Q357" s="211"/>
      <c r="R357" s="211"/>
      <c r="S357" s="211"/>
      <c r="T357" s="212"/>
      <c r="AT357" s="213" t="s">
        <v>161</v>
      </c>
      <c r="AU357" s="213" t="s">
        <v>79</v>
      </c>
      <c r="AV357" s="13" t="s">
        <v>79</v>
      </c>
      <c r="AW357" s="13" t="s">
        <v>31</v>
      </c>
      <c r="AX357" s="13" t="s">
        <v>69</v>
      </c>
      <c r="AY357" s="213" t="s">
        <v>146</v>
      </c>
    </row>
    <row r="358" spans="1:65" s="14" customFormat="1" ht="11.25">
      <c r="B358" s="214"/>
      <c r="C358" s="215"/>
      <c r="D358" s="196" t="s">
        <v>161</v>
      </c>
      <c r="E358" s="216" t="s">
        <v>19</v>
      </c>
      <c r="F358" s="217" t="s">
        <v>163</v>
      </c>
      <c r="G358" s="215"/>
      <c r="H358" s="218">
        <v>16.2</v>
      </c>
      <c r="I358" s="219"/>
      <c r="J358" s="215"/>
      <c r="K358" s="215"/>
      <c r="L358" s="220"/>
      <c r="M358" s="221"/>
      <c r="N358" s="222"/>
      <c r="O358" s="222"/>
      <c r="P358" s="222"/>
      <c r="Q358" s="222"/>
      <c r="R358" s="222"/>
      <c r="S358" s="222"/>
      <c r="T358" s="223"/>
      <c r="AT358" s="224" t="s">
        <v>161</v>
      </c>
      <c r="AU358" s="224" t="s">
        <v>79</v>
      </c>
      <c r="AV358" s="14" t="s">
        <v>147</v>
      </c>
      <c r="AW358" s="14" t="s">
        <v>31</v>
      </c>
      <c r="AX358" s="14" t="s">
        <v>69</v>
      </c>
      <c r="AY358" s="224" t="s">
        <v>146</v>
      </c>
    </row>
    <row r="359" spans="1:65" s="15" customFormat="1" ht="11.25">
      <c r="B359" s="225"/>
      <c r="C359" s="226"/>
      <c r="D359" s="196" t="s">
        <v>161</v>
      </c>
      <c r="E359" s="227" t="s">
        <v>19</v>
      </c>
      <c r="F359" s="228" t="s">
        <v>164</v>
      </c>
      <c r="G359" s="226"/>
      <c r="H359" s="229">
        <v>16.2</v>
      </c>
      <c r="I359" s="230"/>
      <c r="J359" s="226"/>
      <c r="K359" s="226"/>
      <c r="L359" s="231"/>
      <c r="M359" s="232"/>
      <c r="N359" s="233"/>
      <c r="O359" s="233"/>
      <c r="P359" s="233"/>
      <c r="Q359" s="233"/>
      <c r="R359" s="233"/>
      <c r="S359" s="233"/>
      <c r="T359" s="234"/>
      <c r="AT359" s="235" t="s">
        <v>161</v>
      </c>
      <c r="AU359" s="235" t="s">
        <v>79</v>
      </c>
      <c r="AV359" s="15" t="s">
        <v>155</v>
      </c>
      <c r="AW359" s="15" t="s">
        <v>31</v>
      </c>
      <c r="AX359" s="15" t="s">
        <v>77</v>
      </c>
      <c r="AY359" s="235" t="s">
        <v>146</v>
      </c>
    </row>
    <row r="360" spans="1:65" s="2" customFormat="1" ht="49.15" customHeight="1">
      <c r="A360" s="37"/>
      <c r="B360" s="38"/>
      <c r="C360" s="246" t="s">
        <v>475</v>
      </c>
      <c r="D360" s="246" t="s">
        <v>223</v>
      </c>
      <c r="E360" s="247" t="s">
        <v>476</v>
      </c>
      <c r="F360" s="248" t="s">
        <v>477</v>
      </c>
      <c r="G360" s="249" t="s">
        <v>154</v>
      </c>
      <c r="H360" s="250">
        <v>18.881</v>
      </c>
      <c r="I360" s="251"/>
      <c r="J360" s="252">
        <f>ROUND(I360*H360,2)</f>
        <v>0</v>
      </c>
      <c r="K360" s="253"/>
      <c r="L360" s="254"/>
      <c r="M360" s="255" t="s">
        <v>19</v>
      </c>
      <c r="N360" s="256" t="s">
        <v>40</v>
      </c>
      <c r="O360" s="67"/>
      <c r="P360" s="192">
        <f>O360*H360</f>
        <v>0</v>
      </c>
      <c r="Q360" s="192">
        <v>5.3E-3</v>
      </c>
      <c r="R360" s="192">
        <f>Q360*H360</f>
        <v>0.1000693</v>
      </c>
      <c r="S360" s="192">
        <v>0</v>
      </c>
      <c r="T360" s="193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194" t="s">
        <v>301</v>
      </c>
      <c r="AT360" s="194" t="s">
        <v>223</v>
      </c>
      <c r="AU360" s="194" t="s">
        <v>79</v>
      </c>
      <c r="AY360" s="20" t="s">
        <v>146</v>
      </c>
      <c r="BE360" s="195">
        <f>IF(N360="základní",J360,0)</f>
        <v>0</v>
      </c>
      <c r="BF360" s="195">
        <f>IF(N360="snížená",J360,0)</f>
        <v>0</v>
      </c>
      <c r="BG360" s="195">
        <f>IF(N360="zákl. přenesená",J360,0)</f>
        <v>0</v>
      </c>
      <c r="BH360" s="195">
        <f>IF(N360="sníž. přenesená",J360,0)</f>
        <v>0</v>
      </c>
      <c r="BI360" s="195">
        <f>IF(N360="nulová",J360,0)</f>
        <v>0</v>
      </c>
      <c r="BJ360" s="20" t="s">
        <v>77</v>
      </c>
      <c r="BK360" s="195">
        <f>ROUND(I360*H360,2)</f>
        <v>0</v>
      </c>
      <c r="BL360" s="20" t="s">
        <v>253</v>
      </c>
      <c r="BM360" s="194" t="s">
        <v>478</v>
      </c>
    </row>
    <row r="361" spans="1:65" s="2" customFormat="1" ht="29.25">
      <c r="A361" s="37"/>
      <c r="B361" s="38"/>
      <c r="C361" s="39"/>
      <c r="D361" s="196" t="s">
        <v>157</v>
      </c>
      <c r="E361" s="39"/>
      <c r="F361" s="197" t="s">
        <v>477</v>
      </c>
      <c r="G361" s="39"/>
      <c r="H361" s="39"/>
      <c r="I361" s="198"/>
      <c r="J361" s="39"/>
      <c r="K361" s="39"/>
      <c r="L361" s="42"/>
      <c r="M361" s="199"/>
      <c r="N361" s="200"/>
      <c r="O361" s="67"/>
      <c r="P361" s="67"/>
      <c r="Q361" s="67"/>
      <c r="R361" s="67"/>
      <c r="S361" s="67"/>
      <c r="T361" s="68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T361" s="20" t="s">
        <v>157</v>
      </c>
      <c r="AU361" s="20" t="s">
        <v>79</v>
      </c>
    </row>
    <row r="362" spans="1:65" s="13" customFormat="1" ht="11.25">
      <c r="B362" s="203"/>
      <c r="C362" s="204"/>
      <c r="D362" s="196" t="s">
        <v>161</v>
      </c>
      <c r="E362" s="204"/>
      <c r="F362" s="206" t="s">
        <v>479</v>
      </c>
      <c r="G362" s="204"/>
      <c r="H362" s="207">
        <v>18.881</v>
      </c>
      <c r="I362" s="208"/>
      <c r="J362" s="204"/>
      <c r="K362" s="204"/>
      <c r="L362" s="209"/>
      <c r="M362" s="210"/>
      <c r="N362" s="211"/>
      <c r="O362" s="211"/>
      <c r="P362" s="211"/>
      <c r="Q362" s="211"/>
      <c r="R362" s="211"/>
      <c r="S362" s="211"/>
      <c r="T362" s="212"/>
      <c r="AT362" s="213" t="s">
        <v>161</v>
      </c>
      <c r="AU362" s="213" t="s">
        <v>79</v>
      </c>
      <c r="AV362" s="13" t="s">
        <v>79</v>
      </c>
      <c r="AW362" s="13" t="s">
        <v>4</v>
      </c>
      <c r="AX362" s="13" t="s">
        <v>77</v>
      </c>
      <c r="AY362" s="213" t="s">
        <v>146</v>
      </c>
    </row>
    <row r="363" spans="1:65" s="2" customFormat="1" ht="24.2" customHeight="1">
      <c r="A363" s="37"/>
      <c r="B363" s="38"/>
      <c r="C363" s="182" t="s">
        <v>480</v>
      </c>
      <c r="D363" s="182" t="s">
        <v>151</v>
      </c>
      <c r="E363" s="183" t="s">
        <v>481</v>
      </c>
      <c r="F363" s="184" t="s">
        <v>482</v>
      </c>
      <c r="G363" s="185" t="s">
        <v>154</v>
      </c>
      <c r="H363" s="186">
        <v>16.2</v>
      </c>
      <c r="I363" s="187"/>
      <c r="J363" s="188">
        <f>ROUND(I363*H363,2)</f>
        <v>0</v>
      </c>
      <c r="K363" s="189"/>
      <c r="L363" s="42"/>
      <c r="M363" s="190" t="s">
        <v>19</v>
      </c>
      <c r="N363" s="191" t="s">
        <v>40</v>
      </c>
      <c r="O363" s="67"/>
      <c r="P363" s="192">
        <f>O363*H363</f>
        <v>0</v>
      </c>
      <c r="Q363" s="192">
        <v>8.8000000000000003E-4</v>
      </c>
      <c r="R363" s="192">
        <f>Q363*H363</f>
        <v>1.4256E-2</v>
      </c>
      <c r="S363" s="192">
        <v>0</v>
      </c>
      <c r="T363" s="193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194" t="s">
        <v>253</v>
      </c>
      <c r="AT363" s="194" t="s">
        <v>151</v>
      </c>
      <c r="AU363" s="194" t="s">
        <v>79</v>
      </c>
      <c r="AY363" s="20" t="s">
        <v>146</v>
      </c>
      <c r="BE363" s="195">
        <f>IF(N363="základní",J363,0)</f>
        <v>0</v>
      </c>
      <c r="BF363" s="195">
        <f>IF(N363="snížená",J363,0)</f>
        <v>0</v>
      </c>
      <c r="BG363" s="195">
        <f>IF(N363="zákl. přenesená",J363,0)</f>
        <v>0</v>
      </c>
      <c r="BH363" s="195">
        <f>IF(N363="sníž. přenesená",J363,0)</f>
        <v>0</v>
      </c>
      <c r="BI363" s="195">
        <f>IF(N363="nulová",J363,0)</f>
        <v>0</v>
      </c>
      <c r="BJ363" s="20" t="s">
        <v>77</v>
      </c>
      <c r="BK363" s="195">
        <f>ROUND(I363*H363,2)</f>
        <v>0</v>
      </c>
      <c r="BL363" s="20" t="s">
        <v>253</v>
      </c>
      <c r="BM363" s="194" t="s">
        <v>483</v>
      </c>
    </row>
    <row r="364" spans="1:65" s="2" customFormat="1" ht="19.5">
      <c r="A364" s="37"/>
      <c r="B364" s="38"/>
      <c r="C364" s="39"/>
      <c r="D364" s="196" t="s">
        <v>157</v>
      </c>
      <c r="E364" s="39"/>
      <c r="F364" s="197" t="s">
        <v>484</v>
      </c>
      <c r="G364" s="39"/>
      <c r="H364" s="39"/>
      <c r="I364" s="198"/>
      <c r="J364" s="39"/>
      <c r="K364" s="39"/>
      <c r="L364" s="42"/>
      <c r="M364" s="199"/>
      <c r="N364" s="200"/>
      <c r="O364" s="67"/>
      <c r="P364" s="67"/>
      <c r="Q364" s="67"/>
      <c r="R364" s="67"/>
      <c r="S364" s="67"/>
      <c r="T364" s="68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20" t="s">
        <v>157</v>
      </c>
      <c r="AU364" s="20" t="s">
        <v>79</v>
      </c>
    </row>
    <row r="365" spans="1:65" s="2" customFormat="1" ht="11.25">
      <c r="A365" s="37"/>
      <c r="B365" s="38"/>
      <c r="C365" s="39"/>
      <c r="D365" s="201" t="s">
        <v>159</v>
      </c>
      <c r="E365" s="39"/>
      <c r="F365" s="202" t="s">
        <v>485</v>
      </c>
      <c r="G365" s="39"/>
      <c r="H365" s="39"/>
      <c r="I365" s="198"/>
      <c r="J365" s="39"/>
      <c r="K365" s="39"/>
      <c r="L365" s="42"/>
      <c r="M365" s="199"/>
      <c r="N365" s="200"/>
      <c r="O365" s="67"/>
      <c r="P365" s="67"/>
      <c r="Q365" s="67"/>
      <c r="R365" s="67"/>
      <c r="S365" s="67"/>
      <c r="T365" s="68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20" t="s">
        <v>159</v>
      </c>
      <c r="AU365" s="20" t="s">
        <v>79</v>
      </c>
    </row>
    <row r="366" spans="1:65" s="13" customFormat="1" ht="11.25">
      <c r="B366" s="203"/>
      <c r="C366" s="204"/>
      <c r="D366" s="196" t="s">
        <v>161</v>
      </c>
      <c r="E366" s="205" t="s">
        <v>19</v>
      </c>
      <c r="F366" s="206" t="s">
        <v>279</v>
      </c>
      <c r="G366" s="204"/>
      <c r="H366" s="207">
        <v>16.2</v>
      </c>
      <c r="I366" s="208"/>
      <c r="J366" s="204"/>
      <c r="K366" s="204"/>
      <c r="L366" s="209"/>
      <c r="M366" s="210"/>
      <c r="N366" s="211"/>
      <c r="O366" s="211"/>
      <c r="P366" s="211"/>
      <c r="Q366" s="211"/>
      <c r="R366" s="211"/>
      <c r="S366" s="211"/>
      <c r="T366" s="212"/>
      <c r="AT366" s="213" t="s">
        <v>161</v>
      </c>
      <c r="AU366" s="213" t="s">
        <v>79</v>
      </c>
      <c r="AV366" s="13" t="s">
        <v>79</v>
      </c>
      <c r="AW366" s="13" t="s">
        <v>31</v>
      </c>
      <c r="AX366" s="13" t="s">
        <v>69</v>
      </c>
      <c r="AY366" s="213" t="s">
        <v>146</v>
      </c>
    </row>
    <row r="367" spans="1:65" s="14" customFormat="1" ht="11.25">
      <c r="B367" s="214"/>
      <c r="C367" s="215"/>
      <c r="D367" s="196" t="s">
        <v>161</v>
      </c>
      <c r="E367" s="216" t="s">
        <v>19</v>
      </c>
      <c r="F367" s="217" t="s">
        <v>163</v>
      </c>
      <c r="G367" s="215"/>
      <c r="H367" s="218">
        <v>16.2</v>
      </c>
      <c r="I367" s="219"/>
      <c r="J367" s="215"/>
      <c r="K367" s="215"/>
      <c r="L367" s="220"/>
      <c r="M367" s="221"/>
      <c r="N367" s="222"/>
      <c r="O367" s="222"/>
      <c r="P367" s="222"/>
      <c r="Q367" s="222"/>
      <c r="R367" s="222"/>
      <c r="S367" s="222"/>
      <c r="T367" s="223"/>
      <c r="AT367" s="224" t="s">
        <v>161</v>
      </c>
      <c r="AU367" s="224" t="s">
        <v>79</v>
      </c>
      <c r="AV367" s="14" t="s">
        <v>147</v>
      </c>
      <c r="AW367" s="14" t="s">
        <v>31</v>
      </c>
      <c r="AX367" s="14" t="s">
        <v>69</v>
      </c>
      <c r="AY367" s="224" t="s">
        <v>146</v>
      </c>
    </row>
    <row r="368" spans="1:65" s="15" customFormat="1" ht="11.25">
      <c r="B368" s="225"/>
      <c r="C368" s="226"/>
      <c r="D368" s="196" t="s">
        <v>161</v>
      </c>
      <c r="E368" s="227" t="s">
        <v>19</v>
      </c>
      <c r="F368" s="228" t="s">
        <v>164</v>
      </c>
      <c r="G368" s="226"/>
      <c r="H368" s="229">
        <v>16.2</v>
      </c>
      <c r="I368" s="230"/>
      <c r="J368" s="226"/>
      <c r="K368" s="226"/>
      <c r="L368" s="231"/>
      <c r="M368" s="232"/>
      <c r="N368" s="233"/>
      <c r="O368" s="233"/>
      <c r="P368" s="233"/>
      <c r="Q368" s="233"/>
      <c r="R368" s="233"/>
      <c r="S368" s="233"/>
      <c r="T368" s="234"/>
      <c r="AT368" s="235" t="s">
        <v>161</v>
      </c>
      <c r="AU368" s="235" t="s">
        <v>79</v>
      </c>
      <c r="AV368" s="15" t="s">
        <v>155</v>
      </c>
      <c r="AW368" s="15" t="s">
        <v>31</v>
      </c>
      <c r="AX368" s="15" t="s">
        <v>77</v>
      </c>
      <c r="AY368" s="235" t="s">
        <v>146</v>
      </c>
    </row>
    <row r="369" spans="1:65" s="2" customFormat="1" ht="37.9" customHeight="1">
      <c r="A369" s="37"/>
      <c r="B369" s="38"/>
      <c r="C369" s="246" t="s">
        <v>486</v>
      </c>
      <c r="D369" s="246" t="s">
        <v>223</v>
      </c>
      <c r="E369" s="247" t="s">
        <v>487</v>
      </c>
      <c r="F369" s="248" t="s">
        <v>488</v>
      </c>
      <c r="G369" s="249" t="s">
        <v>154</v>
      </c>
      <c r="H369" s="250">
        <v>18.881</v>
      </c>
      <c r="I369" s="251"/>
      <c r="J369" s="252">
        <f>ROUND(I369*H369,2)</f>
        <v>0</v>
      </c>
      <c r="K369" s="253"/>
      <c r="L369" s="254"/>
      <c r="M369" s="255" t="s">
        <v>19</v>
      </c>
      <c r="N369" s="256" t="s">
        <v>40</v>
      </c>
      <c r="O369" s="67"/>
      <c r="P369" s="192">
        <f>O369*H369</f>
        <v>0</v>
      </c>
      <c r="Q369" s="192">
        <v>4.7999999999999996E-3</v>
      </c>
      <c r="R369" s="192">
        <f>Q369*H369</f>
        <v>9.0628799999999995E-2</v>
      </c>
      <c r="S369" s="192">
        <v>0</v>
      </c>
      <c r="T369" s="193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94" t="s">
        <v>301</v>
      </c>
      <c r="AT369" s="194" t="s">
        <v>223</v>
      </c>
      <c r="AU369" s="194" t="s">
        <v>79</v>
      </c>
      <c r="AY369" s="20" t="s">
        <v>146</v>
      </c>
      <c r="BE369" s="195">
        <f>IF(N369="základní",J369,0)</f>
        <v>0</v>
      </c>
      <c r="BF369" s="195">
        <f>IF(N369="snížená",J369,0)</f>
        <v>0</v>
      </c>
      <c r="BG369" s="195">
        <f>IF(N369="zákl. přenesená",J369,0)</f>
        <v>0</v>
      </c>
      <c r="BH369" s="195">
        <f>IF(N369="sníž. přenesená",J369,0)</f>
        <v>0</v>
      </c>
      <c r="BI369" s="195">
        <f>IF(N369="nulová",J369,0)</f>
        <v>0</v>
      </c>
      <c r="BJ369" s="20" t="s">
        <v>77</v>
      </c>
      <c r="BK369" s="195">
        <f>ROUND(I369*H369,2)</f>
        <v>0</v>
      </c>
      <c r="BL369" s="20" t="s">
        <v>253</v>
      </c>
      <c r="BM369" s="194" t="s">
        <v>489</v>
      </c>
    </row>
    <row r="370" spans="1:65" s="2" customFormat="1" ht="19.5">
      <c r="A370" s="37"/>
      <c r="B370" s="38"/>
      <c r="C370" s="39"/>
      <c r="D370" s="196" t="s">
        <v>157</v>
      </c>
      <c r="E370" s="39"/>
      <c r="F370" s="197" t="s">
        <v>488</v>
      </c>
      <c r="G370" s="39"/>
      <c r="H370" s="39"/>
      <c r="I370" s="198"/>
      <c r="J370" s="39"/>
      <c r="K370" s="39"/>
      <c r="L370" s="42"/>
      <c r="M370" s="199"/>
      <c r="N370" s="200"/>
      <c r="O370" s="67"/>
      <c r="P370" s="67"/>
      <c r="Q370" s="67"/>
      <c r="R370" s="67"/>
      <c r="S370" s="67"/>
      <c r="T370" s="68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20" t="s">
        <v>157</v>
      </c>
      <c r="AU370" s="20" t="s">
        <v>79</v>
      </c>
    </row>
    <row r="371" spans="1:65" s="13" customFormat="1" ht="11.25">
      <c r="B371" s="203"/>
      <c r="C371" s="204"/>
      <c r="D371" s="196" t="s">
        <v>161</v>
      </c>
      <c r="E371" s="204"/>
      <c r="F371" s="206" t="s">
        <v>479</v>
      </c>
      <c r="G371" s="204"/>
      <c r="H371" s="207">
        <v>18.881</v>
      </c>
      <c r="I371" s="208"/>
      <c r="J371" s="204"/>
      <c r="K371" s="204"/>
      <c r="L371" s="209"/>
      <c r="M371" s="210"/>
      <c r="N371" s="211"/>
      <c r="O371" s="211"/>
      <c r="P371" s="211"/>
      <c r="Q371" s="211"/>
      <c r="R371" s="211"/>
      <c r="S371" s="211"/>
      <c r="T371" s="212"/>
      <c r="AT371" s="213" t="s">
        <v>161</v>
      </c>
      <c r="AU371" s="213" t="s">
        <v>79</v>
      </c>
      <c r="AV371" s="13" t="s">
        <v>79</v>
      </c>
      <c r="AW371" s="13" t="s">
        <v>4</v>
      </c>
      <c r="AX371" s="13" t="s">
        <v>77</v>
      </c>
      <c r="AY371" s="213" t="s">
        <v>146</v>
      </c>
    </row>
    <row r="372" spans="1:65" s="2" customFormat="1" ht="24.2" customHeight="1">
      <c r="A372" s="37"/>
      <c r="B372" s="38"/>
      <c r="C372" s="182" t="s">
        <v>490</v>
      </c>
      <c r="D372" s="182" t="s">
        <v>151</v>
      </c>
      <c r="E372" s="183" t="s">
        <v>491</v>
      </c>
      <c r="F372" s="184" t="s">
        <v>492</v>
      </c>
      <c r="G372" s="185" t="s">
        <v>175</v>
      </c>
      <c r="H372" s="186">
        <v>0.21299999999999999</v>
      </c>
      <c r="I372" s="187"/>
      <c r="J372" s="188">
        <f>ROUND(I372*H372,2)</f>
        <v>0</v>
      </c>
      <c r="K372" s="189"/>
      <c r="L372" s="42"/>
      <c r="M372" s="190" t="s">
        <v>19</v>
      </c>
      <c r="N372" s="191" t="s">
        <v>40</v>
      </c>
      <c r="O372" s="67"/>
      <c r="P372" s="192">
        <f>O372*H372</f>
        <v>0</v>
      </c>
      <c r="Q372" s="192">
        <v>0</v>
      </c>
      <c r="R372" s="192">
        <f>Q372*H372</f>
        <v>0</v>
      </c>
      <c r="S372" s="192">
        <v>0</v>
      </c>
      <c r="T372" s="193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94" t="s">
        <v>253</v>
      </c>
      <c r="AT372" s="194" t="s">
        <v>151</v>
      </c>
      <c r="AU372" s="194" t="s">
        <v>79</v>
      </c>
      <c r="AY372" s="20" t="s">
        <v>146</v>
      </c>
      <c r="BE372" s="195">
        <f>IF(N372="základní",J372,0)</f>
        <v>0</v>
      </c>
      <c r="BF372" s="195">
        <f>IF(N372="snížená",J372,0)</f>
        <v>0</v>
      </c>
      <c r="BG372" s="195">
        <f>IF(N372="zákl. přenesená",J372,0)</f>
        <v>0</v>
      </c>
      <c r="BH372" s="195">
        <f>IF(N372="sníž. přenesená",J372,0)</f>
        <v>0</v>
      </c>
      <c r="BI372" s="195">
        <f>IF(N372="nulová",J372,0)</f>
        <v>0</v>
      </c>
      <c r="BJ372" s="20" t="s">
        <v>77</v>
      </c>
      <c r="BK372" s="195">
        <f>ROUND(I372*H372,2)</f>
        <v>0</v>
      </c>
      <c r="BL372" s="20" t="s">
        <v>253</v>
      </c>
      <c r="BM372" s="194" t="s">
        <v>493</v>
      </c>
    </row>
    <row r="373" spans="1:65" s="2" customFormat="1" ht="29.25">
      <c r="A373" s="37"/>
      <c r="B373" s="38"/>
      <c r="C373" s="39"/>
      <c r="D373" s="196" t="s">
        <v>157</v>
      </c>
      <c r="E373" s="39"/>
      <c r="F373" s="197" t="s">
        <v>494</v>
      </c>
      <c r="G373" s="39"/>
      <c r="H373" s="39"/>
      <c r="I373" s="198"/>
      <c r="J373" s="39"/>
      <c r="K373" s="39"/>
      <c r="L373" s="42"/>
      <c r="M373" s="199"/>
      <c r="N373" s="200"/>
      <c r="O373" s="67"/>
      <c r="P373" s="67"/>
      <c r="Q373" s="67"/>
      <c r="R373" s="67"/>
      <c r="S373" s="67"/>
      <c r="T373" s="68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20" t="s">
        <v>157</v>
      </c>
      <c r="AU373" s="20" t="s">
        <v>79</v>
      </c>
    </row>
    <row r="374" spans="1:65" s="2" customFormat="1" ht="11.25">
      <c r="A374" s="37"/>
      <c r="B374" s="38"/>
      <c r="C374" s="39"/>
      <c r="D374" s="201" t="s">
        <v>159</v>
      </c>
      <c r="E374" s="39"/>
      <c r="F374" s="202" t="s">
        <v>495</v>
      </c>
      <c r="G374" s="39"/>
      <c r="H374" s="39"/>
      <c r="I374" s="198"/>
      <c r="J374" s="39"/>
      <c r="K374" s="39"/>
      <c r="L374" s="42"/>
      <c r="M374" s="199"/>
      <c r="N374" s="200"/>
      <c r="O374" s="67"/>
      <c r="P374" s="67"/>
      <c r="Q374" s="67"/>
      <c r="R374" s="67"/>
      <c r="S374" s="67"/>
      <c r="T374" s="68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20" t="s">
        <v>159</v>
      </c>
      <c r="AU374" s="20" t="s">
        <v>79</v>
      </c>
    </row>
    <row r="375" spans="1:65" s="12" customFormat="1" ht="22.9" customHeight="1">
      <c r="B375" s="166"/>
      <c r="C375" s="167"/>
      <c r="D375" s="168" t="s">
        <v>68</v>
      </c>
      <c r="E375" s="180" t="s">
        <v>496</v>
      </c>
      <c r="F375" s="180" t="s">
        <v>497</v>
      </c>
      <c r="G375" s="167"/>
      <c r="H375" s="167"/>
      <c r="I375" s="170"/>
      <c r="J375" s="181">
        <f>BK375</f>
        <v>0</v>
      </c>
      <c r="K375" s="167"/>
      <c r="L375" s="172"/>
      <c r="M375" s="173"/>
      <c r="N375" s="174"/>
      <c r="O375" s="174"/>
      <c r="P375" s="175">
        <f>SUM(P376:P381)</f>
        <v>0</v>
      </c>
      <c r="Q375" s="174"/>
      <c r="R375" s="175">
        <f>SUM(R376:R381)</f>
        <v>2.9999999999999997E-4</v>
      </c>
      <c r="S375" s="174"/>
      <c r="T375" s="176">
        <f>SUM(T376:T381)</f>
        <v>0</v>
      </c>
      <c r="AR375" s="177" t="s">
        <v>79</v>
      </c>
      <c r="AT375" s="178" t="s">
        <v>68</v>
      </c>
      <c r="AU375" s="178" t="s">
        <v>77</v>
      </c>
      <c r="AY375" s="177" t="s">
        <v>146</v>
      </c>
      <c r="BK375" s="179">
        <f>SUM(BK376:BK381)</f>
        <v>0</v>
      </c>
    </row>
    <row r="376" spans="1:65" s="2" customFormat="1" ht="21.75" customHeight="1">
      <c r="A376" s="37"/>
      <c r="B376" s="38"/>
      <c r="C376" s="182" t="s">
        <v>498</v>
      </c>
      <c r="D376" s="182" t="s">
        <v>151</v>
      </c>
      <c r="E376" s="183" t="s">
        <v>499</v>
      </c>
      <c r="F376" s="184" t="s">
        <v>500</v>
      </c>
      <c r="G376" s="185" t="s">
        <v>294</v>
      </c>
      <c r="H376" s="186">
        <v>2</v>
      </c>
      <c r="I376" s="187"/>
      <c r="J376" s="188">
        <f>ROUND(I376*H376,2)</f>
        <v>0</v>
      </c>
      <c r="K376" s="189"/>
      <c r="L376" s="42"/>
      <c r="M376" s="190" t="s">
        <v>19</v>
      </c>
      <c r="N376" s="191" t="s">
        <v>40</v>
      </c>
      <c r="O376" s="67"/>
      <c r="P376" s="192">
        <f>O376*H376</f>
        <v>0</v>
      </c>
      <c r="Q376" s="192">
        <v>1.4999999999999999E-4</v>
      </c>
      <c r="R376" s="192">
        <f>Q376*H376</f>
        <v>2.9999999999999997E-4</v>
      </c>
      <c r="S376" s="192">
        <v>0</v>
      </c>
      <c r="T376" s="193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194" t="s">
        <v>253</v>
      </c>
      <c r="AT376" s="194" t="s">
        <v>151</v>
      </c>
      <c r="AU376" s="194" t="s">
        <v>79</v>
      </c>
      <c r="AY376" s="20" t="s">
        <v>146</v>
      </c>
      <c r="BE376" s="195">
        <f>IF(N376="základní",J376,0)</f>
        <v>0</v>
      </c>
      <c r="BF376" s="195">
        <f>IF(N376="snížená",J376,0)</f>
        <v>0</v>
      </c>
      <c r="BG376" s="195">
        <f>IF(N376="zákl. přenesená",J376,0)</f>
        <v>0</v>
      </c>
      <c r="BH376" s="195">
        <f>IF(N376="sníž. přenesená",J376,0)</f>
        <v>0</v>
      </c>
      <c r="BI376" s="195">
        <f>IF(N376="nulová",J376,0)</f>
        <v>0</v>
      </c>
      <c r="BJ376" s="20" t="s">
        <v>77</v>
      </c>
      <c r="BK376" s="195">
        <f>ROUND(I376*H376,2)</f>
        <v>0</v>
      </c>
      <c r="BL376" s="20" t="s">
        <v>253</v>
      </c>
      <c r="BM376" s="194" t="s">
        <v>501</v>
      </c>
    </row>
    <row r="377" spans="1:65" s="2" customFormat="1" ht="11.25">
      <c r="A377" s="37"/>
      <c r="B377" s="38"/>
      <c r="C377" s="39"/>
      <c r="D377" s="196" t="s">
        <v>157</v>
      </c>
      <c r="E377" s="39"/>
      <c r="F377" s="197" t="s">
        <v>502</v>
      </c>
      <c r="G377" s="39"/>
      <c r="H377" s="39"/>
      <c r="I377" s="198"/>
      <c r="J377" s="39"/>
      <c r="K377" s="39"/>
      <c r="L377" s="42"/>
      <c r="M377" s="199"/>
      <c r="N377" s="200"/>
      <c r="O377" s="67"/>
      <c r="P377" s="67"/>
      <c r="Q377" s="67"/>
      <c r="R377" s="67"/>
      <c r="S377" s="67"/>
      <c r="T377" s="68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T377" s="20" t="s">
        <v>157</v>
      </c>
      <c r="AU377" s="20" t="s">
        <v>79</v>
      </c>
    </row>
    <row r="378" spans="1:65" s="2" customFormat="1" ht="11.25">
      <c r="A378" s="37"/>
      <c r="B378" s="38"/>
      <c r="C378" s="39"/>
      <c r="D378" s="201" t="s">
        <v>159</v>
      </c>
      <c r="E378" s="39"/>
      <c r="F378" s="202" t="s">
        <v>503</v>
      </c>
      <c r="G378" s="39"/>
      <c r="H378" s="39"/>
      <c r="I378" s="198"/>
      <c r="J378" s="39"/>
      <c r="K378" s="39"/>
      <c r="L378" s="42"/>
      <c r="M378" s="199"/>
      <c r="N378" s="200"/>
      <c r="O378" s="67"/>
      <c r="P378" s="67"/>
      <c r="Q378" s="67"/>
      <c r="R378" s="67"/>
      <c r="S378" s="67"/>
      <c r="T378" s="68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T378" s="20" t="s">
        <v>159</v>
      </c>
      <c r="AU378" s="20" t="s">
        <v>79</v>
      </c>
    </row>
    <row r="379" spans="1:65" s="16" customFormat="1" ht="11.25">
      <c r="B379" s="236"/>
      <c r="C379" s="237"/>
      <c r="D379" s="196" t="s">
        <v>161</v>
      </c>
      <c r="E379" s="238" t="s">
        <v>19</v>
      </c>
      <c r="F379" s="239" t="s">
        <v>504</v>
      </c>
      <c r="G379" s="237"/>
      <c r="H379" s="238" t="s">
        <v>19</v>
      </c>
      <c r="I379" s="240"/>
      <c r="J379" s="237"/>
      <c r="K379" s="237"/>
      <c r="L379" s="241"/>
      <c r="M379" s="242"/>
      <c r="N379" s="243"/>
      <c r="O379" s="243"/>
      <c r="P379" s="243"/>
      <c r="Q379" s="243"/>
      <c r="R379" s="243"/>
      <c r="S379" s="243"/>
      <c r="T379" s="244"/>
      <c r="AT379" s="245" t="s">
        <v>161</v>
      </c>
      <c r="AU379" s="245" t="s">
        <v>79</v>
      </c>
      <c r="AV379" s="16" t="s">
        <v>77</v>
      </c>
      <c r="AW379" s="16" t="s">
        <v>31</v>
      </c>
      <c r="AX379" s="16" t="s">
        <v>69</v>
      </c>
      <c r="AY379" s="245" t="s">
        <v>146</v>
      </c>
    </row>
    <row r="380" spans="1:65" s="13" customFormat="1" ht="11.25">
      <c r="B380" s="203"/>
      <c r="C380" s="204"/>
      <c r="D380" s="196" t="s">
        <v>161</v>
      </c>
      <c r="E380" s="205" t="s">
        <v>19</v>
      </c>
      <c r="F380" s="206" t="s">
        <v>505</v>
      </c>
      <c r="G380" s="204"/>
      <c r="H380" s="207">
        <v>2</v>
      </c>
      <c r="I380" s="208"/>
      <c r="J380" s="204"/>
      <c r="K380" s="204"/>
      <c r="L380" s="209"/>
      <c r="M380" s="210"/>
      <c r="N380" s="211"/>
      <c r="O380" s="211"/>
      <c r="P380" s="211"/>
      <c r="Q380" s="211"/>
      <c r="R380" s="211"/>
      <c r="S380" s="211"/>
      <c r="T380" s="212"/>
      <c r="AT380" s="213" t="s">
        <v>161</v>
      </c>
      <c r="AU380" s="213" t="s">
        <v>79</v>
      </c>
      <c r="AV380" s="13" t="s">
        <v>79</v>
      </c>
      <c r="AW380" s="13" t="s">
        <v>31</v>
      </c>
      <c r="AX380" s="13" t="s">
        <v>69</v>
      </c>
      <c r="AY380" s="213" t="s">
        <v>146</v>
      </c>
    </row>
    <row r="381" spans="1:65" s="14" customFormat="1" ht="11.25">
      <c r="B381" s="214"/>
      <c r="C381" s="215"/>
      <c r="D381" s="196" t="s">
        <v>161</v>
      </c>
      <c r="E381" s="216" t="s">
        <v>19</v>
      </c>
      <c r="F381" s="217" t="s">
        <v>163</v>
      </c>
      <c r="G381" s="215"/>
      <c r="H381" s="218">
        <v>2</v>
      </c>
      <c r="I381" s="219"/>
      <c r="J381" s="215"/>
      <c r="K381" s="215"/>
      <c r="L381" s="220"/>
      <c r="M381" s="221"/>
      <c r="N381" s="222"/>
      <c r="O381" s="222"/>
      <c r="P381" s="222"/>
      <c r="Q381" s="222"/>
      <c r="R381" s="222"/>
      <c r="S381" s="222"/>
      <c r="T381" s="223"/>
      <c r="AT381" s="224" t="s">
        <v>161</v>
      </c>
      <c r="AU381" s="224" t="s">
        <v>79</v>
      </c>
      <c r="AV381" s="14" t="s">
        <v>147</v>
      </c>
      <c r="AW381" s="14" t="s">
        <v>31</v>
      </c>
      <c r="AX381" s="14" t="s">
        <v>77</v>
      </c>
      <c r="AY381" s="224" t="s">
        <v>146</v>
      </c>
    </row>
    <row r="382" spans="1:65" s="12" customFormat="1" ht="22.9" customHeight="1">
      <c r="B382" s="166"/>
      <c r="C382" s="167"/>
      <c r="D382" s="168" t="s">
        <v>68</v>
      </c>
      <c r="E382" s="180" t="s">
        <v>506</v>
      </c>
      <c r="F382" s="180" t="s">
        <v>507</v>
      </c>
      <c r="G382" s="167"/>
      <c r="H382" s="167"/>
      <c r="I382" s="170"/>
      <c r="J382" s="181">
        <f>BK382</f>
        <v>0</v>
      </c>
      <c r="K382" s="167"/>
      <c r="L382" s="172"/>
      <c r="M382" s="173"/>
      <c r="N382" s="174"/>
      <c r="O382" s="174"/>
      <c r="P382" s="175">
        <f>SUM(P383:P399)</f>
        <v>0</v>
      </c>
      <c r="Q382" s="174"/>
      <c r="R382" s="175">
        <f>SUM(R383:R399)</f>
        <v>5.4249999999999993E-2</v>
      </c>
      <c r="S382" s="174"/>
      <c r="T382" s="176">
        <f>SUM(T383:T399)</f>
        <v>0</v>
      </c>
      <c r="AR382" s="177" t="s">
        <v>79</v>
      </c>
      <c r="AT382" s="178" t="s">
        <v>68</v>
      </c>
      <c r="AU382" s="178" t="s">
        <v>77</v>
      </c>
      <c r="AY382" s="177" t="s">
        <v>146</v>
      </c>
      <c r="BK382" s="179">
        <f>SUM(BK383:BK399)</f>
        <v>0</v>
      </c>
    </row>
    <row r="383" spans="1:65" s="2" customFormat="1" ht="24.2" customHeight="1">
      <c r="A383" s="37"/>
      <c r="B383" s="38"/>
      <c r="C383" s="182" t="s">
        <v>508</v>
      </c>
      <c r="D383" s="182" t="s">
        <v>151</v>
      </c>
      <c r="E383" s="183" t="s">
        <v>509</v>
      </c>
      <c r="F383" s="184" t="s">
        <v>510</v>
      </c>
      <c r="G383" s="185" t="s">
        <v>235</v>
      </c>
      <c r="H383" s="186">
        <v>6</v>
      </c>
      <c r="I383" s="187"/>
      <c r="J383" s="188">
        <f>ROUND(I383*H383,2)</f>
        <v>0</v>
      </c>
      <c r="K383" s="189"/>
      <c r="L383" s="42"/>
      <c r="M383" s="190" t="s">
        <v>19</v>
      </c>
      <c r="N383" s="191" t="s">
        <v>40</v>
      </c>
      <c r="O383" s="67"/>
      <c r="P383" s="192">
        <f>O383*H383</f>
        <v>0</v>
      </c>
      <c r="Q383" s="192">
        <v>2.2799999999999999E-3</v>
      </c>
      <c r="R383" s="192">
        <f>Q383*H383</f>
        <v>1.3679999999999999E-2</v>
      </c>
      <c r="S383" s="192">
        <v>0</v>
      </c>
      <c r="T383" s="193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194" t="s">
        <v>253</v>
      </c>
      <c r="AT383" s="194" t="s">
        <v>151</v>
      </c>
      <c r="AU383" s="194" t="s">
        <v>79</v>
      </c>
      <c r="AY383" s="20" t="s">
        <v>146</v>
      </c>
      <c r="BE383" s="195">
        <f>IF(N383="základní",J383,0)</f>
        <v>0</v>
      </c>
      <c r="BF383" s="195">
        <f>IF(N383="snížená",J383,0)</f>
        <v>0</v>
      </c>
      <c r="BG383" s="195">
        <f>IF(N383="zákl. přenesená",J383,0)</f>
        <v>0</v>
      </c>
      <c r="BH383" s="195">
        <f>IF(N383="sníž. přenesená",J383,0)</f>
        <v>0</v>
      </c>
      <c r="BI383" s="195">
        <f>IF(N383="nulová",J383,0)</f>
        <v>0</v>
      </c>
      <c r="BJ383" s="20" t="s">
        <v>77</v>
      </c>
      <c r="BK383" s="195">
        <f>ROUND(I383*H383,2)</f>
        <v>0</v>
      </c>
      <c r="BL383" s="20" t="s">
        <v>253</v>
      </c>
      <c r="BM383" s="194" t="s">
        <v>511</v>
      </c>
    </row>
    <row r="384" spans="1:65" s="2" customFormat="1" ht="19.5">
      <c r="A384" s="37"/>
      <c r="B384" s="38"/>
      <c r="C384" s="39"/>
      <c r="D384" s="196" t="s">
        <v>157</v>
      </c>
      <c r="E384" s="39"/>
      <c r="F384" s="197" t="s">
        <v>512</v>
      </c>
      <c r="G384" s="39"/>
      <c r="H384" s="39"/>
      <c r="I384" s="198"/>
      <c r="J384" s="39"/>
      <c r="K384" s="39"/>
      <c r="L384" s="42"/>
      <c r="M384" s="199"/>
      <c r="N384" s="200"/>
      <c r="O384" s="67"/>
      <c r="P384" s="67"/>
      <c r="Q384" s="67"/>
      <c r="R384" s="67"/>
      <c r="S384" s="67"/>
      <c r="T384" s="68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T384" s="20" t="s">
        <v>157</v>
      </c>
      <c r="AU384" s="20" t="s">
        <v>79</v>
      </c>
    </row>
    <row r="385" spans="1:65" s="13" customFormat="1" ht="11.25">
      <c r="B385" s="203"/>
      <c r="C385" s="204"/>
      <c r="D385" s="196" t="s">
        <v>161</v>
      </c>
      <c r="E385" s="205" t="s">
        <v>19</v>
      </c>
      <c r="F385" s="206" t="s">
        <v>513</v>
      </c>
      <c r="G385" s="204"/>
      <c r="H385" s="207">
        <v>6</v>
      </c>
      <c r="I385" s="208"/>
      <c r="J385" s="204"/>
      <c r="K385" s="204"/>
      <c r="L385" s="209"/>
      <c r="M385" s="210"/>
      <c r="N385" s="211"/>
      <c r="O385" s="211"/>
      <c r="P385" s="211"/>
      <c r="Q385" s="211"/>
      <c r="R385" s="211"/>
      <c r="S385" s="211"/>
      <c r="T385" s="212"/>
      <c r="AT385" s="213" t="s">
        <v>161</v>
      </c>
      <c r="AU385" s="213" t="s">
        <v>79</v>
      </c>
      <c r="AV385" s="13" t="s">
        <v>79</v>
      </c>
      <c r="AW385" s="13" t="s">
        <v>31</v>
      </c>
      <c r="AX385" s="13" t="s">
        <v>69</v>
      </c>
      <c r="AY385" s="213" t="s">
        <v>146</v>
      </c>
    </row>
    <row r="386" spans="1:65" s="14" customFormat="1" ht="11.25">
      <c r="B386" s="214"/>
      <c r="C386" s="215"/>
      <c r="D386" s="196" t="s">
        <v>161</v>
      </c>
      <c r="E386" s="216" t="s">
        <v>19</v>
      </c>
      <c r="F386" s="217" t="s">
        <v>163</v>
      </c>
      <c r="G386" s="215"/>
      <c r="H386" s="218">
        <v>6</v>
      </c>
      <c r="I386" s="219"/>
      <c r="J386" s="215"/>
      <c r="K386" s="215"/>
      <c r="L386" s="220"/>
      <c r="M386" s="221"/>
      <c r="N386" s="222"/>
      <c r="O386" s="222"/>
      <c r="P386" s="222"/>
      <c r="Q386" s="222"/>
      <c r="R386" s="222"/>
      <c r="S386" s="222"/>
      <c r="T386" s="223"/>
      <c r="AT386" s="224" t="s">
        <v>161</v>
      </c>
      <c r="AU386" s="224" t="s">
        <v>79</v>
      </c>
      <c r="AV386" s="14" t="s">
        <v>147</v>
      </c>
      <c r="AW386" s="14" t="s">
        <v>31</v>
      </c>
      <c r="AX386" s="14" t="s">
        <v>77</v>
      </c>
      <c r="AY386" s="224" t="s">
        <v>146</v>
      </c>
    </row>
    <row r="387" spans="1:65" s="2" customFormat="1" ht="24.2" customHeight="1">
      <c r="A387" s="37"/>
      <c r="B387" s="38"/>
      <c r="C387" s="182" t="s">
        <v>514</v>
      </c>
      <c r="D387" s="182" t="s">
        <v>151</v>
      </c>
      <c r="E387" s="183" t="s">
        <v>515</v>
      </c>
      <c r="F387" s="184" t="s">
        <v>516</v>
      </c>
      <c r="G387" s="185" t="s">
        <v>235</v>
      </c>
      <c r="H387" s="186">
        <v>8.5</v>
      </c>
      <c r="I387" s="187"/>
      <c r="J387" s="188">
        <f>ROUND(I387*H387,2)</f>
        <v>0</v>
      </c>
      <c r="K387" s="189"/>
      <c r="L387" s="42"/>
      <c r="M387" s="190" t="s">
        <v>19</v>
      </c>
      <c r="N387" s="191" t="s">
        <v>40</v>
      </c>
      <c r="O387" s="67"/>
      <c r="P387" s="192">
        <f>O387*H387</f>
        <v>0</v>
      </c>
      <c r="Q387" s="192">
        <v>3.5799999999999998E-3</v>
      </c>
      <c r="R387" s="192">
        <f>Q387*H387</f>
        <v>3.0429999999999999E-2</v>
      </c>
      <c r="S387" s="192">
        <v>0</v>
      </c>
      <c r="T387" s="193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194" t="s">
        <v>253</v>
      </c>
      <c r="AT387" s="194" t="s">
        <v>151</v>
      </c>
      <c r="AU387" s="194" t="s">
        <v>79</v>
      </c>
      <c r="AY387" s="20" t="s">
        <v>146</v>
      </c>
      <c r="BE387" s="195">
        <f>IF(N387="základní",J387,0)</f>
        <v>0</v>
      </c>
      <c r="BF387" s="195">
        <f>IF(N387="snížená",J387,0)</f>
        <v>0</v>
      </c>
      <c r="BG387" s="195">
        <f>IF(N387="zákl. přenesená",J387,0)</f>
        <v>0</v>
      </c>
      <c r="BH387" s="195">
        <f>IF(N387="sníž. přenesená",J387,0)</f>
        <v>0</v>
      </c>
      <c r="BI387" s="195">
        <f>IF(N387="nulová",J387,0)</f>
        <v>0</v>
      </c>
      <c r="BJ387" s="20" t="s">
        <v>77</v>
      </c>
      <c r="BK387" s="195">
        <f>ROUND(I387*H387,2)</f>
        <v>0</v>
      </c>
      <c r="BL387" s="20" t="s">
        <v>253</v>
      </c>
      <c r="BM387" s="194" t="s">
        <v>517</v>
      </c>
    </row>
    <row r="388" spans="1:65" s="2" customFormat="1" ht="19.5">
      <c r="A388" s="37"/>
      <c r="B388" s="38"/>
      <c r="C388" s="39"/>
      <c r="D388" s="196" t="s">
        <v>157</v>
      </c>
      <c r="E388" s="39"/>
      <c r="F388" s="197" t="s">
        <v>518</v>
      </c>
      <c r="G388" s="39"/>
      <c r="H388" s="39"/>
      <c r="I388" s="198"/>
      <c r="J388" s="39"/>
      <c r="K388" s="39"/>
      <c r="L388" s="42"/>
      <c r="M388" s="199"/>
      <c r="N388" s="200"/>
      <c r="O388" s="67"/>
      <c r="P388" s="67"/>
      <c r="Q388" s="67"/>
      <c r="R388" s="67"/>
      <c r="S388" s="67"/>
      <c r="T388" s="68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T388" s="20" t="s">
        <v>157</v>
      </c>
      <c r="AU388" s="20" t="s">
        <v>79</v>
      </c>
    </row>
    <row r="389" spans="1:65" s="2" customFormat="1" ht="11.25">
      <c r="A389" s="37"/>
      <c r="B389" s="38"/>
      <c r="C389" s="39"/>
      <c r="D389" s="201" t="s">
        <v>159</v>
      </c>
      <c r="E389" s="39"/>
      <c r="F389" s="202" t="s">
        <v>519</v>
      </c>
      <c r="G389" s="39"/>
      <c r="H389" s="39"/>
      <c r="I389" s="198"/>
      <c r="J389" s="39"/>
      <c r="K389" s="39"/>
      <c r="L389" s="42"/>
      <c r="M389" s="199"/>
      <c r="N389" s="200"/>
      <c r="O389" s="67"/>
      <c r="P389" s="67"/>
      <c r="Q389" s="67"/>
      <c r="R389" s="67"/>
      <c r="S389" s="67"/>
      <c r="T389" s="68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20" t="s">
        <v>159</v>
      </c>
      <c r="AU389" s="20" t="s">
        <v>79</v>
      </c>
    </row>
    <row r="390" spans="1:65" s="13" customFormat="1" ht="11.25">
      <c r="B390" s="203"/>
      <c r="C390" s="204"/>
      <c r="D390" s="196" t="s">
        <v>161</v>
      </c>
      <c r="E390" s="205" t="s">
        <v>19</v>
      </c>
      <c r="F390" s="206" t="s">
        <v>520</v>
      </c>
      <c r="G390" s="204"/>
      <c r="H390" s="207">
        <v>8.5</v>
      </c>
      <c r="I390" s="208"/>
      <c r="J390" s="204"/>
      <c r="K390" s="204"/>
      <c r="L390" s="209"/>
      <c r="M390" s="210"/>
      <c r="N390" s="211"/>
      <c r="O390" s="211"/>
      <c r="P390" s="211"/>
      <c r="Q390" s="211"/>
      <c r="R390" s="211"/>
      <c r="S390" s="211"/>
      <c r="T390" s="212"/>
      <c r="AT390" s="213" t="s">
        <v>161</v>
      </c>
      <c r="AU390" s="213" t="s">
        <v>79</v>
      </c>
      <c r="AV390" s="13" t="s">
        <v>79</v>
      </c>
      <c r="AW390" s="13" t="s">
        <v>31</v>
      </c>
      <c r="AX390" s="13" t="s">
        <v>69</v>
      </c>
      <c r="AY390" s="213" t="s">
        <v>146</v>
      </c>
    </row>
    <row r="391" spans="1:65" s="14" customFormat="1" ht="11.25">
      <c r="B391" s="214"/>
      <c r="C391" s="215"/>
      <c r="D391" s="196" t="s">
        <v>161</v>
      </c>
      <c r="E391" s="216" t="s">
        <v>19</v>
      </c>
      <c r="F391" s="217" t="s">
        <v>163</v>
      </c>
      <c r="G391" s="215"/>
      <c r="H391" s="218">
        <v>8.5</v>
      </c>
      <c r="I391" s="219"/>
      <c r="J391" s="215"/>
      <c r="K391" s="215"/>
      <c r="L391" s="220"/>
      <c r="M391" s="221"/>
      <c r="N391" s="222"/>
      <c r="O391" s="222"/>
      <c r="P391" s="222"/>
      <c r="Q391" s="222"/>
      <c r="R391" s="222"/>
      <c r="S391" s="222"/>
      <c r="T391" s="223"/>
      <c r="AT391" s="224" t="s">
        <v>161</v>
      </c>
      <c r="AU391" s="224" t="s">
        <v>79</v>
      </c>
      <c r="AV391" s="14" t="s">
        <v>147</v>
      </c>
      <c r="AW391" s="14" t="s">
        <v>31</v>
      </c>
      <c r="AX391" s="14" t="s">
        <v>77</v>
      </c>
      <c r="AY391" s="224" t="s">
        <v>146</v>
      </c>
    </row>
    <row r="392" spans="1:65" s="2" customFormat="1" ht="24.2" customHeight="1">
      <c r="A392" s="37"/>
      <c r="B392" s="38"/>
      <c r="C392" s="182" t="s">
        <v>521</v>
      </c>
      <c r="D392" s="182" t="s">
        <v>151</v>
      </c>
      <c r="E392" s="183" t="s">
        <v>522</v>
      </c>
      <c r="F392" s="184" t="s">
        <v>523</v>
      </c>
      <c r="G392" s="185" t="s">
        <v>235</v>
      </c>
      <c r="H392" s="186">
        <v>6</v>
      </c>
      <c r="I392" s="187"/>
      <c r="J392" s="188">
        <f>ROUND(I392*H392,2)</f>
        <v>0</v>
      </c>
      <c r="K392" s="189"/>
      <c r="L392" s="42"/>
      <c r="M392" s="190" t="s">
        <v>19</v>
      </c>
      <c r="N392" s="191" t="s">
        <v>40</v>
      </c>
      <c r="O392" s="67"/>
      <c r="P392" s="192">
        <f>O392*H392</f>
        <v>0</v>
      </c>
      <c r="Q392" s="192">
        <v>1.6900000000000001E-3</v>
      </c>
      <c r="R392" s="192">
        <f>Q392*H392</f>
        <v>1.014E-2</v>
      </c>
      <c r="S392" s="192">
        <v>0</v>
      </c>
      <c r="T392" s="193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194" t="s">
        <v>253</v>
      </c>
      <c r="AT392" s="194" t="s">
        <v>151</v>
      </c>
      <c r="AU392" s="194" t="s">
        <v>79</v>
      </c>
      <c r="AY392" s="20" t="s">
        <v>146</v>
      </c>
      <c r="BE392" s="195">
        <f>IF(N392="základní",J392,0)</f>
        <v>0</v>
      </c>
      <c r="BF392" s="195">
        <f>IF(N392="snížená",J392,0)</f>
        <v>0</v>
      </c>
      <c r="BG392" s="195">
        <f>IF(N392="zákl. přenesená",J392,0)</f>
        <v>0</v>
      </c>
      <c r="BH392" s="195">
        <f>IF(N392="sníž. přenesená",J392,0)</f>
        <v>0</v>
      </c>
      <c r="BI392" s="195">
        <f>IF(N392="nulová",J392,0)</f>
        <v>0</v>
      </c>
      <c r="BJ392" s="20" t="s">
        <v>77</v>
      </c>
      <c r="BK392" s="195">
        <f>ROUND(I392*H392,2)</f>
        <v>0</v>
      </c>
      <c r="BL392" s="20" t="s">
        <v>253</v>
      </c>
      <c r="BM392" s="194" t="s">
        <v>524</v>
      </c>
    </row>
    <row r="393" spans="1:65" s="2" customFormat="1" ht="19.5">
      <c r="A393" s="37"/>
      <c r="B393" s="38"/>
      <c r="C393" s="39"/>
      <c r="D393" s="196" t="s">
        <v>157</v>
      </c>
      <c r="E393" s="39"/>
      <c r="F393" s="197" t="s">
        <v>525</v>
      </c>
      <c r="G393" s="39"/>
      <c r="H393" s="39"/>
      <c r="I393" s="198"/>
      <c r="J393" s="39"/>
      <c r="K393" s="39"/>
      <c r="L393" s="42"/>
      <c r="M393" s="199"/>
      <c r="N393" s="200"/>
      <c r="O393" s="67"/>
      <c r="P393" s="67"/>
      <c r="Q393" s="67"/>
      <c r="R393" s="67"/>
      <c r="S393" s="67"/>
      <c r="T393" s="68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T393" s="20" t="s">
        <v>157</v>
      </c>
      <c r="AU393" s="20" t="s">
        <v>79</v>
      </c>
    </row>
    <row r="394" spans="1:65" s="2" customFormat="1" ht="11.25">
      <c r="A394" s="37"/>
      <c r="B394" s="38"/>
      <c r="C394" s="39"/>
      <c r="D394" s="201" t="s">
        <v>159</v>
      </c>
      <c r="E394" s="39"/>
      <c r="F394" s="202" t="s">
        <v>526</v>
      </c>
      <c r="G394" s="39"/>
      <c r="H394" s="39"/>
      <c r="I394" s="198"/>
      <c r="J394" s="39"/>
      <c r="K394" s="39"/>
      <c r="L394" s="42"/>
      <c r="M394" s="199"/>
      <c r="N394" s="200"/>
      <c r="O394" s="67"/>
      <c r="P394" s="67"/>
      <c r="Q394" s="67"/>
      <c r="R394" s="67"/>
      <c r="S394" s="67"/>
      <c r="T394" s="68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T394" s="20" t="s">
        <v>159</v>
      </c>
      <c r="AU394" s="20" t="s">
        <v>79</v>
      </c>
    </row>
    <row r="395" spans="1:65" s="13" customFormat="1" ht="11.25">
      <c r="B395" s="203"/>
      <c r="C395" s="204"/>
      <c r="D395" s="196" t="s">
        <v>161</v>
      </c>
      <c r="E395" s="205" t="s">
        <v>19</v>
      </c>
      <c r="F395" s="206" t="s">
        <v>527</v>
      </c>
      <c r="G395" s="204"/>
      <c r="H395" s="207">
        <v>6</v>
      </c>
      <c r="I395" s="208"/>
      <c r="J395" s="204"/>
      <c r="K395" s="204"/>
      <c r="L395" s="209"/>
      <c r="M395" s="210"/>
      <c r="N395" s="211"/>
      <c r="O395" s="211"/>
      <c r="P395" s="211"/>
      <c r="Q395" s="211"/>
      <c r="R395" s="211"/>
      <c r="S395" s="211"/>
      <c r="T395" s="212"/>
      <c r="AT395" s="213" t="s">
        <v>161</v>
      </c>
      <c r="AU395" s="213" t="s">
        <v>79</v>
      </c>
      <c r="AV395" s="13" t="s">
        <v>79</v>
      </c>
      <c r="AW395" s="13" t="s">
        <v>31</v>
      </c>
      <c r="AX395" s="13" t="s">
        <v>69</v>
      </c>
      <c r="AY395" s="213" t="s">
        <v>146</v>
      </c>
    </row>
    <row r="396" spans="1:65" s="14" customFormat="1" ht="11.25">
      <c r="B396" s="214"/>
      <c r="C396" s="215"/>
      <c r="D396" s="196" t="s">
        <v>161</v>
      </c>
      <c r="E396" s="216" t="s">
        <v>19</v>
      </c>
      <c r="F396" s="217" t="s">
        <v>163</v>
      </c>
      <c r="G396" s="215"/>
      <c r="H396" s="218">
        <v>6</v>
      </c>
      <c r="I396" s="219"/>
      <c r="J396" s="215"/>
      <c r="K396" s="215"/>
      <c r="L396" s="220"/>
      <c r="M396" s="221"/>
      <c r="N396" s="222"/>
      <c r="O396" s="222"/>
      <c r="P396" s="222"/>
      <c r="Q396" s="222"/>
      <c r="R396" s="222"/>
      <c r="S396" s="222"/>
      <c r="T396" s="223"/>
      <c r="AT396" s="224" t="s">
        <v>161</v>
      </c>
      <c r="AU396" s="224" t="s">
        <v>79</v>
      </c>
      <c r="AV396" s="14" t="s">
        <v>147</v>
      </c>
      <c r="AW396" s="14" t="s">
        <v>31</v>
      </c>
      <c r="AX396" s="14" t="s">
        <v>77</v>
      </c>
      <c r="AY396" s="224" t="s">
        <v>146</v>
      </c>
    </row>
    <row r="397" spans="1:65" s="2" customFormat="1" ht="24.2" customHeight="1">
      <c r="A397" s="37"/>
      <c r="B397" s="38"/>
      <c r="C397" s="182" t="s">
        <v>528</v>
      </c>
      <c r="D397" s="182" t="s">
        <v>151</v>
      </c>
      <c r="E397" s="183" t="s">
        <v>529</v>
      </c>
      <c r="F397" s="184" t="s">
        <v>530</v>
      </c>
      <c r="G397" s="185" t="s">
        <v>531</v>
      </c>
      <c r="H397" s="257"/>
      <c r="I397" s="187"/>
      <c r="J397" s="188">
        <f>ROUND(I397*H397,2)</f>
        <v>0</v>
      </c>
      <c r="K397" s="189"/>
      <c r="L397" s="42"/>
      <c r="M397" s="190" t="s">
        <v>19</v>
      </c>
      <c r="N397" s="191" t="s">
        <v>40</v>
      </c>
      <c r="O397" s="67"/>
      <c r="P397" s="192">
        <f>O397*H397</f>
        <v>0</v>
      </c>
      <c r="Q397" s="192">
        <v>0</v>
      </c>
      <c r="R397" s="192">
        <f>Q397*H397</f>
        <v>0</v>
      </c>
      <c r="S397" s="192">
        <v>0</v>
      </c>
      <c r="T397" s="193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194" t="s">
        <v>253</v>
      </c>
      <c r="AT397" s="194" t="s">
        <v>151</v>
      </c>
      <c r="AU397" s="194" t="s">
        <v>79</v>
      </c>
      <c r="AY397" s="20" t="s">
        <v>146</v>
      </c>
      <c r="BE397" s="195">
        <f>IF(N397="základní",J397,0)</f>
        <v>0</v>
      </c>
      <c r="BF397" s="195">
        <f>IF(N397="snížená",J397,0)</f>
        <v>0</v>
      </c>
      <c r="BG397" s="195">
        <f>IF(N397="zákl. přenesená",J397,0)</f>
        <v>0</v>
      </c>
      <c r="BH397" s="195">
        <f>IF(N397="sníž. přenesená",J397,0)</f>
        <v>0</v>
      </c>
      <c r="BI397" s="195">
        <f>IF(N397="nulová",J397,0)</f>
        <v>0</v>
      </c>
      <c r="BJ397" s="20" t="s">
        <v>77</v>
      </c>
      <c r="BK397" s="195">
        <f>ROUND(I397*H397,2)</f>
        <v>0</v>
      </c>
      <c r="BL397" s="20" t="s">
        <v>253</v>
      </c>
      <c r="BM397" s="194" t="s">
        <v>532</v>
      </c>
    </row>
    <row r="398" spans="1:65" s="2" customFormat="1" ht="29.25">
      <c r="A398" s="37"/>
      <c r="B398" s="38"/>
      <c r="C398" s="39"/>
      <c r="D398" s="196" t="s">
        <v>157</v>
      </c>
      <c r="E398" s="39"/>
      <c r="F398" s="197" t="s">
        <v>533</v>
      </c>
      <c r="G398" s="39"/>
      <c r="H398" s="39"/>
      <c r="I398" s="198"/>
      <c r="J398" s="39"/>
      <c r="K398" s="39"/>
      <c r="L398" s="42"/>
      <c r="M398" s="199"/>
      <c r="N398" s="200"/>
      <c r="O398" s="67"/>
      <c r="P398" s="67"/>
      <c r="Q398" s="67"/>
      <c r="R398" s="67"/>
      <c r="S398" s="67"/>
      <c r="T398" s="68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T398" s="20" t="s">
        <v>157</v>
      </c>
      <c r="AU398" s="20" t="s">
        <v>79</v>
      </c>
    </row>
    <row r="399" spans="1:65" s="2" customFormat="1" ht="11.25">
      <c r="A399" s="37"/>
      <c r="B399" s="38"/>
      <c r="C399" s="39"/>
      <c r="D399" s="201" t="s">
        <v>159</v>
      </c>
      <c r="E399" s="39"/>
      <c r="F399" s="202" t="s">
        <v>534</v>
      </c>
      <c r="G399" s="39"/>
      <c r="H399" s="39"/>
      <c r="I399" s="198"/>
      <c r="J399" s="39"/>
      <c r="K399" s="39"/>
      <c r="L399" s="42"/>
      <c r="M399" s="199"/>
      <c r="N399" s="200"/>
      <c r="O399" s="67"/>
      <c r="P399" s="67"/>
      <c r="Q399" s="67"/>
      <c r="R399" s="67"/>
      <c r="S399" s="67"/>
      <c r="T399" s="68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T399" s="20" t="s">
        <v>159</v>
      </c>
      <c r="AU399" s="20" t="s">
        <v>79</v>
      </c>
    </row>
    <row r="400" spans="1:65" s="12" customFormat="1" ht="22.9" customHeight="1">
      <c r="B400" s="166"/>
      <c r="C400" s="167"/>
      <c r="D400" s="168" t="s">
        <v>68</v>
      </c>
      <c r="E400" s="180" t="s">
        <v>535</v>
      </c>
      <c r="F400" s="180" t="s">
        <v>536</v>
      </c>
      <c r="G400" s="167"/>
      <c r="H400" s="167"/>
      <c r="I400" s="170"/>
      <c r="J400" s="181">
        <f>BK400</f>
        <v>0</v>
      </c>
      <c r="K400" s="167"/>
      <c r="L400" s="172"/>
      <c r="M400" s="173"/>
      <c r="N400" s="174"/>
      <c r="O400" s="174"/>
      <c r="P400" s="175">
        <f>SUM(P401:P427)</f>
        <v>0</v>
      </c>
      <c r="Q400" s="174"/>
      <c r="R400" s="175">
        <f>SUM(R401:R427)</f>
        <v>4.1399999999999999E-2</v>
      </c>
      <c r="S400" s="174"/>
      <c r="T400" s="176">
        <f>SUM(T401:T427)</f>
        <v>0</v>
      </c>
      <c r="AR400" s="177" t="s">
        <v>79</v>
      </c>
      <c r="AT400" s="178" t="s">
        <v>68</v>
      </c>
      <c r="AU400" s="178" t="s">
        <v>77</v>
      </c>
      <c r="AY400" s="177" t="s">
        <v>146</v>
      </c>
      <c r="BK400" s="179">
        <f>SUM(BK401:BK427)</f>
        <v>0</v>
      </c>
    </row>
    <row r="401" spans="1:65" s="2" customFormat="1" ht="24.2" customHeight="1">
      <c r="A401" s="37"/>
      <c r="B401" s="38"/>
      <c r="C401" s="182" t="s">
        <v>537</v>
      </c>
      <c r="D401" s="182" t="s">
        <v>151</v>
      </c>
      <c r="E401" s="183" t="s">
        <v>538</v>
      </c>
      <c r="F401" s="184" t="s">
        <v>539</v>
      </c>
      <c r="G401" s="185" t="s">
        <v>294</v>
      </c>
      <c r="H401" s="186">
        <v>1</v>
      </c>
      <c r="I401" s="187"/>
      <c r="J401" s="188">
        <f>ROUND(I401*H401,2)</f>
        <v>0</v>
      </c>
      <c r="K401" s="189"/>
      <c r="L401" s="42"/>
      <c r="M401" s="190" t="s">
        <v>19</v>
      </c>
      <c r="N401" s="191" t="s">
        <v>40</v>
      </c>
      <c r="O401" s="67"/>
      <c r="P401" s="192">
        <f>O401*H401</f>
        <v>0</v>
      </c>
      <c r="Q401" s="192">
        <v>0</v>
      </c>
      <c r="R401" s="192">
        <f>Q401*H401</f>
        <v>0</v>
      </c>
      <c r="S401" s="192">
        <v>0</v>
      </c>
      <c r="T401" s="193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194" t="s">
        <v>253</v>
      </c>
      <c r="AT401" s="194" t="s">
        <v>151</v>
      </c>
      <c r="AU401" s="194" t="s">
        <v>79</v>
      </c>
      <c r="AY401" s="20" t="s">
        <v>146</v>
      </c>
      <c r="BE401" s="195">
        <f>IF(N401="základní",J401,0)</f>
        <v>0</v>
      </c>
      <c r="BF401" s="195">
        <f>IF(N401="snížená",J401,0)</f>
        <v>0</v>
      </c>
      <c r="BG401" s="195">
        <f>IF(N401="zákl. přenesená",J401,0)</f>
        <v>0</v>
      </c>
      <c r="BH401" s="195">
        <f>IF(N401="sníž. přenesená",J401,0)</f>
        <v>0</v>
      </c>
      <c r="BI401" s="195">
        <f>IF(N401="nulová",J401,0)</f>
        <v>0</v>
      </c>
      <c r="BJ401" s="20" t="s">
        <v>77</v>
      </c>
      <c r="BK401" s="195">
        <f>ROUND(I401*H401,2)</f>
        <v>0</v>
      </c>
      <c r="BL401" s="20" t="s">
        <v>253</v>
      </c>
      <c r="BM401" s="194" t="s">
        <v>540</v>
      </c>
    </row>
    <row r="402" spans="1:65" s="2" customFormat="1" ht="29.25">
      <c r="A402" s="37"/>
      <c r="B402" s="38"/>
      <c r="C402" s="39"/>
      <c r="D402" s="196" t="s">
        <v>157</v>
      </c>
      <c r="E402" s="39"/>
      <c r="F402" s="197" t="s">
        <v>541</v>
      </c>
      <c r="G402" s="39"/>
      <c r="H402" s="39"/>
      <c r="I402" s="198"/>
      <c r="J402" s="39"/>
      <c r="K402" s="39"/>
      <c r="L402" s="42"/>
      <c r="M402" s="199"/>
      <c r="N402" s="200"/>
      <c r="O402" s="67"/>
      <c r="P402" s="67"/>
      <c r="Q402" s="67"/>
      <c r="R402" s="67"/>
      <c r="S402" s="67"/>
      <c r="T402" s="68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T402" s="20" t="s">
        <v>157</v>
      </c>
      <c r="AU402" s="20" t="s">
        <v>79</v>
      </c>
    </row>
    <row r="403" spans="1:65" s="2" customFormat="1" ht="11.25">
      <c r="A403" s="37"/>
      <c r="B403" s="38"/>
      <c r="C403" s="39"/>
      <c r="D403" s="201" t="s">
        <v>159</v>
      </c>
      <c r="E403" s="39"/>
      <c r="F403" s="202" t="s">
        <v>542</v>
      </c>
      <c r="G403" s="39"/>
      <c r="H403" s="39"/>
      <c r="I403" s="198"/>
      <c r="J403" s="39"/>
      <c r="K403" s="39"/>
      <c r="L403" s="42"/>
      <c r="M403" s="199"/>
      <c r="N403" s="200"/>
      <c r="O403" s="67"/>
      <c r="P403" s="67"/>
      <c r="Q403" s="67"/>
      <c r="R403" s="67"/>
      <c r="S403" s="67"/>
      <c r="T403" s="68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20" t="s">
        <v>159</v>
      </c>
      <c r="AU403" s="20" t="s">
        <v>79</v>
      </c>
    </row>
    <row r="404" spans="1:65" s="13" customFormat="1" ht="11.25">
      <c r="B404" s="203"/>
      <c r="C404" s="204"/>
      <c r="D404" s="196" t="s">
        <v>161</v>
      </c>
      <c r="E404" s="205" t="s">
        <v>19</v>
      </c>
      <c r="F404" s="206" t="s">
        <v>297</v>
      </c>
      <c r="G404" s="204"/>
      <c r="H404" s="207">
        <v>1</v>
      </c>
      <c r="I404" s="208"/>
      <c r="J404" s="204"/>
      <c r="K404" s="204"/>
      <c r="L404" s="209"/>
      <c r="M404" s="210"/>
      <c r="N404" s="211"/>
      <c r="O404" s="211"/>
      <c r="P404" s="211"/>
      <c r="Q404" s="211"/>
      <c r="R404" s="211"/>
      <c r="S404" s="211"/>
      <c r="T404" s="212"/>
      <c r="AT404" s="213" t="s">
        <v>161</v>
      </c>
      <c r="AU404" s="213" t="s">
        <v>79</v>
      </c>
      <c r="AV404" s="13" t="s">
        <v>79</v>
      </c>
      <c r="AW404" s="13" t="s">
        <v>31</v>
      </c>
      <c r="AX404" s="13" t="s">
        <v>69</v>
      </c>
      <c r="AY404" s="213" t="s">
        <v>146</v>
      </c>
    </row>
    <row r="405" spans="1:65" s="14" customFormat="1" ht="11.25">
      <c r="B405" s="214"/>
      <c r="C405" s="215"/>
      <c r="D405" s="196" t="s">
        <v>161</v>
      </c>
      <c r="E405" s="216" t="s">
        <v>19</v>
      </c>
      <c r="F405" s="217" t="s">
        <v>163</v>
      </c>
      <c r="G405" s="215"/>
      <c r="H405" s="218">
        <v>1</v>
      </c>
      <c r="I405" s="219"/>
      <c r="J405" s="215"/>
      <c r="K405" s="215"/>
      <c r="L405" s="220"/>
      <c r="M405" s="221"/>
      <c r="N405" s="222"/>
      <c r="O405" s="222"/>
      <c r="P405" s="222"/>
      <c r="Q405" s="222"/>
      <c r="R405" s="222"/>
      <c r="S405" s="222"/>
      <c r="T405" s="223"/>
      <c r="AT405" s="224" t="s">
        <v>161</v>
      </c>
      <c r="AU405" s="224" t="s">
        <v>79</v>
      </c>
      <c r="AV405" s="14" t="s">
        <v>147</v>
      </c>
      <c r="AW405" s="14" t="s">
        <v>31</v>
      </c>
      <c r="AX405" s="14" t="s">
        <v>77</v>
      </c>
      <c r="AY405" s="224" t="s">
        <v>146</v>
      </c>
    </row>
    <row r="406" spans="1:65" s="2" customFormat="1" ht="33" customHeight="1">
      <c r="A406" s="37"/>
      <c r="B406" s="38"/>
      <c r="C406" s="246" t="s">
        <v>543</v>
      </c>
      <c r="D406" s="246" t="s">
        <v>223</v>
      </c>
      <c r="E406" s="247" t="s">
        <v>544</v>
      </c>
      <c r="F406" s="248" t="s">
        <v>545</v>
      </c>
      <c r="G406" s="249" t="s">
        <v>294</v>
      </c>
      <c r="H406" s="250">
        <v>1</v>
      </c>
      <c r="I406" s="251"/>
      <c r="J406" s="252">
        <f>ROUND(I406*H406,2)</f>
        <v>0</v>
      </c>
      <c r="K406" s="253"/>
      <c r="L406" s="254"/>
      <c r="M406" s="255" t="s">
        <v>19</v>
      </c>
      <c r="N406" s="256" t="s">
        <v>40</v>
      </c>
      <c r="O406" s="67"/>
      <c r="P406" s="192">
        <f>O406*H406</f>
        <v>0</v>
      </c>
      <c r="Q406" s="192">
        <v>1.7500000000000002E-2</v>
      </c>
      <c r="R406" s="192">
        <f>Q406*H406</f>
        <v>1.7500000000000002E-2</v>
      </c>
      <c r="S406" s="192">
        <v>0</v>
      </c>
      <c r="T406" s="193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194" t="s">
        <v>301</v>
      </c>
      <c r="AT406" s="194" t="s">
        <v>223</v>
      </c>
      <c r="AU406" s="194" t="s">
        <v>79</v>
      </c>
      <c r="AY406" s="20" t="s">
        <v>146</v>
      </c>
      <c r="BE406" s="195">
        <f>IF(N406="základní",J406,0)</f>
        <v>0</v>
      </c>
      <c r="BF406" s="195">
        <f>IF(N406="snížená",J406,0)</f>
        <v>0</v>
      </c>
      <c r="BG406" s="195">
        <f>IF(N406="zákl. přenesená",J406,0)</f>
        <v>0</v>
      </c>
      <c r="BH406" s="195">
        <f>IF(N406="sníž. přenesená",J406,0)</f>
        <v>0</v>
      </c>
      <c r="BI406" s="195">
        <f>IF(N406="nulová",J406,0)</f>
        <v>0</v>
      </c>
      <c r="BJ406" s="20" t="s">
        <v>77</v>
      </c>
      <c r="BK406" s="195">
        <f>ROUND(I406*H406,2)</f>
        <v>0</v>
      </c>
      <c r="BL406" s="20" t="s">
        <v>253</v>
      </c>
      <c r="BM406" s="194" t="s">
        <v>546</v>
      </c>
    </row>
    <row r="407" spans="1:65" s="2" customFormat="1" ht="19.5">
      <c r="A407" s="37"/>
      <c r="B407" s="38"/>
      <c r="C407" s="39"/>
      <c r="D407" s="196" t="s">
        <v>157</v>
      </c>
      <c r="E407" s="39"/>
      <c r="F407" s="197" t="s">
        <v>545</v>
      </c>
      <c r="G407" s="39"/>
      <c r="H407" s="39"/>
      <c r="I407" s="198"/>
      <c r="J407" s="39"/>
      <c r="K407" s="39"/>
      <c r="L407" s="42"/>
      <c r="M407" s="199"/>
      <c r="N407" s="200"/>
      <c r="O407" s="67"/>
      <c r="P407" s="67"/>
      <c r="Q407" s="67"/>
      <c r="R407" s="67"/>
      <c r="S407" s="67"/>
      <c r="T407" s="68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T407" s="20" t="s">
        <v>157</v>
      </c>
      <c r="AU407" s="20" t="s">
        <v>79</v>
      </c>
    </row>
    <row r="408" spans="1:65" s="13" customFormat="1" ht="11.25">
      <c r="B408" s="203"/>
      <c r="C408" s="204"/>
      <c r="D408" s="196" t="s">
        <v>161</v>
      </c>
      <c r="E408" s="205" t="s">
        <v>19</v>
      </c>
      <c r="F408" s="206" t="s">
        <v>297</v>
      </c>
      <c r="G408" s="204"/>
      <c r="H408" s="207">
        <v>1</v>
      </c>
      <c r="I408" s="208"/>
      <c r="J408" s="204"/>
      <c r="K408" s="204"/>
      <c r="L408" s="209"/>
      <c r="M408" s="210"/>
      <c r="N408" s="211"/>
      <c r="O408" s="211"/>
      <c r="P408" s="211"/>
      <c r="Q408" s="211"/>
      <c r="R408" s="211"/>
      <c r="S408" s="211"/>
      <c r="T408" s="212"/>
      <c r="AT408" s="213" t="s">
        <v>161</v>
      </c>
      <c r="AU408" s="213" t="s">
        <v>79</v>
      </c>
      <c r="AV408" s="13" t="s">
        <v>79</v>
      </c>
      <c r="AW408" s="13" t="s">
        <v>31</v>
      </c>
      <c r="AX408" s="13" t="s">
        <v>77</v>
      </c>
      <c r="AY408" s="213" t="s">
        <v>146</v>
      </c>
    </row>
    <row r="409" spans="1:65" s="2" customFormat="1" ht="24.2" customHeight="1">
      <c r="A409" s="37"/>
      <c r="B409" s="38"/>
      <c r="C409" s="182" t="s">
        <v>547</v>
      </c>
      <c r="D409" s="182" t="s">
        <v>151</v>
      </c>
      <c r="E409" s="183" t="s">
        <v>548</v>
      </c>
      <c r="F409" s="184" t="s">
        <v>549</v>
      </c>
      <c r="G409" s="185" t="s">
        <v>294</v>
      </c>
      <c r="H409" s="186">
        <v>1</v>
      </c>
      <c r="I409" s="187"/>
      <c r="J409" s="188">
        <f>ROUND(I409*H409,2)</f>
        <v>0</v>
      </c>
      <c r="K409" s="189"/>
      <c r="L409" s="42"/>
      <c r="M409" s="190" t="s">
        <v>19</v>
      </c>
      <c r="N409" s="191" t="s">
        <v>40</v>
      </c>
      <c r="O409" s="67"/>
      <c r="P409" s="192">
        <f>O409*H409</f>
        <v>0</v>
      </c>
      <c r="Q409" s="192">
        <v>0</v>
      </c>
      <c r="R409" s="192">
        <f>Q409*H409</f>
        <v>0</v>
      </c>
      <c r="S409" s="192">
        <v>0</v>
      </c>
      <c r="T409" s="193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194" t="s">
        <v>253</v>
      </c>
      <c r="AT409" s="194" t="s">
        <v>151</v>
      </c>
      <c r="AU409" s="194" t="s">
        <v>79</v>
      </c>
      <c r="AY409" s="20" t="s">
        <v>146</v>
      </c>
      <c r="BE409" s="195">
        <f>IF(N409="základní",J409,0)</f>
        <v>0</v>
      </c>
      <c r="BF409" s="195">
        <f>IF(N409="snížená",J409,0)</f>
        <v>0</v>
      </c>
      <c r="BG409" s="195">
        <f>IF(N409="zákl. přenesená",J409,0)</f>
        <v>0</v>
      </c>
      <c r="BH409" s="195">
        <f>IF(N409="sníž. přenesená",J409,0)</f>
        <v>0</v>
      </c>
      <c r="BI409" s="195">
        <f>IF(N409="nulová",J409,0)</f>
        <v>0</v>
      </c>
      <c r="BJ409" s="20" t="s">
        <v>77</v>
      </c>
      <c r="BK409" s="195">
        <f>ROUND(I409*H409,2)</f>
        <v>0</v>
      </c>
      <c r="BL409" s="20" t="s">
        <v>253</v>
      </c>
      <c r="BM409" s="194" t="s">
        <v>550</v>
      </c>
    </row>
    <row r="410" spans="1:65" s="2" customFormat="1" ht="19.5">
      <c r="A410" s="37"/>
      <c r="B410" s="38"/>
      <c r="C410" s="39"/>
      <c r="D410" s="196" t="s">
        <v>157</v>
      </c>
      <c r="E410" s="39"/>
      <c r="F410" s="197" t="s">
        <v>551</v>
      </c>
      <c r="G410" s="39"/>
      <c r="H410" s="39"/>
      <c r="I410" s="198"/>
      <c r="J410" s="39"/>
      <c r="K410" s="39"/>
      <c r="L410" s="42"/>
      <c r="M410" s="199"/>
      <c r="N410" s="200"/>
      <c r="O410" s="67"/>
      <c r="P410" s="67"/>
      <c r="Q410" s="67"/>
      <c r="R410" s="67"/>
      <c r="S410" s="67"/>
      <c r="T410" s="68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T410" s="20" t="s">
        <v>157</v>
      </c>
      <c r="AU410" s="20" t="s">
        <v>79</v>
      </c>
    </row>
    <row r="411" spans="1:65" s="2" customFormat="1" ht="11.25">
      <c r="A411" s="37"/>
      <c r="B411" s="38"/>
      <c r="C411" s="39"/>
      <c r="D411" s="201" t="s">
        <v>159</v>
      </c>
      <c r="E411" s="39"/>
      <c r="F411" s="202" t="s">
        <v>552</v>
      </c>
      <c r="G411" s="39"/>
      <c r="H411" s="39"/>
      <c r="I411" s="198"/>
      <c r="J411" s="39"/>
      <c r="K411" s="39"/>
      <c r="L411" s="42"/>
      <c r="M411" s="199"/>
      <c r="N411" s="200"/>
      <c r="O411" s="67"/>
      <c r="P411" s="67"/>
      <c r="Q411" s="67"/>
      <c r="R411" s="67"/>
      <c r="S411" s="67"/>
      <c r="T411" s="68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T411" s="20" t="s">
        <v>159</v>
      </c>
      <c r="AU411" s="20" t="s">
        <v>79</v>
      </c>
    </row>
    <row r="412" spans="1:65" s="13" customFormat="1" ht="11.25">
      <c r="B412" s="203"/>
      <c r="C412" s="204"/>
      <c r="D412" s="196" t="s">
        <v>161</v>
      </c>
      <c r="E412" s="205" t="s">
        <v>19</v>
      </c>
      <c r="F412" s="206" t="s">
        <v>308</v>
      </c>
      <c r="G412" s="204"/>
      <c r="H412" s="207">
        <v>1</v>
      </c>
      <c r="I412" s="208"/>
      <c r="J412" s="204"/>
      <c r="K412" s="204"/>
      <c r="L412" s="209"/>
      <c r="M412" s="210"/>
      <c r="N412" s="211"/>
      <c r="O412" s="211"/>
      <c r="P412" s="211"/>
      <c r="Q412" s="211"/>
      <c r="R412" s="211"/>
      <c r="S412" s="211"/>
      <c r="T412" s="212"/>
      <c r="AT412" s="213" t="s">
        <v>161</v>
      </c>
      <c r="AU412" s="213" t="s">
        <v>79</v>
      </c>
      <c r="AV412" s="13" t="s">
        <v>79</v>
      </c>
      <c r="AW412" s="13" t="s">
        <v>31</v>
      </c>
      <c r="AX412" s="13" t="s">
        <v>69</v>
      </c>
      <c r="AY412" s="213" t="s">
        <v>146</v>
      </c>
    </row>
    <row r="413" spans="1:65" s="14" customFormat="1" ht="11.25">
      <c r="B413" s="214"/>
      <c r="C413" s="215"/>
      <c r="D413" s="196" t="s">
        <v>161</v>
      </c>
      <c r="E413" s="216" t="s">
        <v>19</v>
      </c>
      <c r="F413" s="217" t="s">
        <v>163</v>
      </c>
      <c r="G413" s="215"/>
      <c r="H413" s="218">
        <v>1</v>
      </c>
      <c r="I413" s="219"/>
      <c r="J413" s="215"/>
      <c r="K413" s="215"/>
      <c r="L413" s="220"/>
      <c r="M413" s="221"/>
      <c r="N413" s="222"/>
      <c r="O413" s="222"/>
      <c r="P413" s="222"/>
      <c r="Q413" s="222"/>
      <c r="R413" s="222"/>
      <c r="S413" s="222"/>
      <c r="T413" s="223"/>
      <c r="AT413" s="224" t="s">
        <v>161</v>
      </c>
      <c r="AU413" s="224" t="s">
        <v>79</v>
      </c>
      <c r="AV413" s="14" t="s">
        <v>147</v>
      </c>
      <c r="AW413" s="14" t="s">
        <v>31</v>
      </c>
      <c r="AX413" s="14" t="s">
        <v>77</v>
      </c>
      <c r="AY413" s="224" t="s">
        <v>146</v>
      </c>
    </row>
    <row r="414" spans="1:65" s="2" customFormat="1" ht="37.9" customHeight="1">
      <c r="A414" s="37"/>
      <c r="B414" s="38"/>
      <c r="C414" s="246" t="s">
        <v>336</v>
      </c>
      <c r="D414" s="246" t="s">
        <v>223</v>
      </c>
      <c r="E414" s="247" t="s">
        <v>553</v>
      </c>
      <c r="F414" s="248" t="s">
        <v>554</v>
      </c>
      <c r="G414" s="249" t="s">
        <v>294</v>
      </c>
      <c r="H414" s="250">
        <v>1</v>
      </c>
      <c r="I414" s="251"/>
      <c r="J414" s="252">
        <f>ROUND(I414*H414,2)</f>
        <v>0</v>
      </c>
      <c r="K414" s="253"/>
      <c r="L414" s="254"/>
      <c r="M414" s="255" t="s">
        <v>19</v>
      </c>
      <c r="N414" s="256" t="s">
        <v>40</v>
      </c>
      <c r="O414" s="67"/>
      <c r="P414" s="192">
        <f>O414*H414</f>
        <v>0</v>
      </c>
      <c r="Q414" s="192">
        <v>2.1499999999999998E-2</v>
      </c>
      <c r="R414" s="192">
        <f>Q414*H414</f>
        <v>2.1499999999999998E-2</v>
      </c>
      <c r="S414" s="192">
        <v>0</v>
      </c>
      <c r="T414" s="193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194" t="s">
        <v>301</v>
      </c>
      <c r="AT414" s="194" t="s">
        <v>223</v>
      </c>
      <c r="AU414" s="194" t="s">
        <v>79</v>
      </c>
      <c r="AY414" s="20" t="s">
        <v>146</v>
      </c>
      <c r="BE414" s="195">
        <f>IF(N414="základní",J414,0)</f>
        <v>0</v>
      </c>
      <c r="BF414" s="195">
        <f>IF(N414="snížená",J414,0)</f>
        <v>0</v>
      </c>
      <c r="BG414" s="195">
        <f>IF(N414="zákl. přenesená",J414,0)</f>
        <v>0</v>
      </c>
      <c r="BH414" s="195">
        <f>IF(N414="sníž. přenesená",J414,0)</f>
        <v>0</v>
      </c>
      <c r="BI414" s="195">
        <f>IF(N414="nulová",J414,0)</f>
        <v>0</v>
      </c>
      <c r="BJ414" s="20" t="s">
        <v>77</v>
      </c>
      <c r="BK414" s="195">
        <f>ROUND(I414*H414,2)</f>
        <v>0</v>
      </c>
      <c r="BL414" s="20" t="s">
        <v>253</v>
      </c>
      <c r="BM414" s="194" t="s">
        <v>555</v>
      </c>
    </row>
    <row r="415" spans="1:65" s="2" customFormat="1" ht="19.5">
      <c r="A415" s="37"/>
      <c r="B415" s="38"/>
      <c r="C415" s="39"/>
      <c r="D415" s="196" t="s">
        <v>157</v>
      </c>
      <c r="E415" s="39"/>
      <c r="F415" s="197" t="s">
        <v>554</v>
      </c>
      <c r="G415" s="39"/>
      <c r="H415" s="39"/>
      <c r="I415" s="198"/>
      <c r="J415" s="39"/>
      <c r="K415" s="39"/>
      <c r="L415" s="42"/>
      <c r="M415" s="199"/>
      <c r="N415" s="200"/>
      <c r="O415" s="67"/>
      <c r="P415" s="67"/>
      <c r="Q415" s="67"/>
      <c r="R415" s="67"/>
      <c r="S415" s="67"/>
      <c r="T415" s="68"/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T415" s="20" t="s">
        <v>157</v>
      </c>
      <c r="AU415" s="20" t="s">
        <v>79</v>
      </c>
    </row>
    <row r="416" spans="1:65" s="13" customFormat="1" ht="11.25">
      <c r="B416" s="203"/>
      <c r="C416" s="204"/>
      <c r="D416" s="196" t="s">
        <v>161</v>
      </c>
      <c r="E416" s="205" t="s">
        <v>19</v>
      </c>
      <c r="F416" s="206" t="s">
        <v>308</v>
      </c>
      <c r="G416" s="204"/>
      <c r="H416" s="207">
        <v>1</v>
      </c>
      <c r="I416" s="208"/>
      <c r="J416" s="204"/>
      <c r="K416" s="204"/>
      <c r="L416" s="209"/>
      <c r="M416" s="210"/>
      <c r="N416" s="211"/>
      <c r="O416" s="211"/>
      <c r="P416" s="211"/>
      <c r="Q416" s="211"/>
      <c r="R416" s="211"/>
      <c r="S416" s="211"/>
      <c r="T416" s="212"/>
      <c r="AT416" s="213" t="s">
        <v>161</v>
      </c>
      <c r="AU416" s="213" t="s">
        <v>79</v>
      </c>
      <c r="AV416" s="13" t="s">
        <v>79</v>
      </c>
      <c r="AW416" s="13" t="s">
        <v>31</v>
      </c>
      <c r="AX416" s="13" t="s">
        <v>69</v>
      </c>
      <c r="AY416" s="213" t="s">
        <v>146</v>
      </c>
    </row>
    <row r="417" spans="1:65" s="14" customFormat="1" ht="11.25">
      <c r="B417" s="214"/>
      <c r="C417" s="215"/>
      <c r="D417" s="196" t="s">
        <v>161</v>
      </c>
      <c r="E417" s="216" t="s">
        <v>19</v>
      </c>
      <c r="F417" s="217" t="s">
        <v>163</v>
      </c>
      <c r="G417" s="215"/>
      <c r="H417" s="218">
        <v>1</v>
      </c>
      <c r="I417" s="219"/>
      <c r="J417" s="215"/>
      <c r="K417" s="215"/>
      <c r="L417" s="220"/>
      <c r="M417" s="221"/>
      <c r="N417" s="222"/>
      <c r="O417" s="222"/>
      <c r="P417" s="222"/>
      <c r="Q417" s="222"/>
      <c r="R417" s="222"/>
      <c r="S417" s="222"/>
      <c r="T417" s="223"/>
      <c r="AT417" s="224" t="s">
        <v>161</v>
      </c>
      <c r="AU417" s="224" t="s">
        <v>79</v>
      </c>
      <c r="AV417" s="14" t="s">
        <v>147</v>
      </c>
      <c r="AW417" s="14" t="s">
        <v>31</v>
      </c>
      <c r="AX417" s="14" t="s">
        <v>77</v>
      </c>
      <c r="AY417" s="224" t="s">
        <v>146</v>
      </c>
    </row>
    <row r="418" spans="1:65" s="2" customFormat="1" ht="24.2" customHeight="1">
      <c r="A418" s="37"/>
      <c r="B418" s="38"/>
      <c r="C418" s="182" t="s">
        <v>191</v>
      </c>
      <c r="D418" s="182" t="s">
        <v>151</v>
      </c>
      <c r="E418" s="183" t="s">
        <v>556</v>
      </c>
      <c r="F418" s="184" t="s">
        <v>557</v>
      </c>
      <c r="G418" s="185" t="s">
        <v>294</v>
      </c>
      <c r="H418" s="186">
        <v>1</v>
      </c>
      <c r="I418" s="187"/>
      <c r="J418" s="188">
        <f>ROUND(I418*H418,2)</f>
        <v>0</v>
      </c>
      <c r="K418" s="189"/>
      <c r="L418" s="42"/>
      <c r="M418" s="190" t="s">
        <v>19</v>
      </c>
      <c r="N418" s="191" t="s">
        <v>40</v>
      </c>
      <c r="O418" s="67"/>
      <c r="P418" s="192">
        <f>O418*H418</f>
        <v>0</v>
      </c>
      <c r="Q418" s="192">
        <v>0</v>
      </c>
      <c r="R418" s="192">
        <f>Q418*H418</f>
        <v>0</v>
      </c>
      <c r="S418" s="192">
        <v>0</v>
      </c>
      <c r="T418" s="193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194" t="s">
        <v>253</v>
      </c>
      <c r="AT418" s="194" t="s">
        <v>151</v>
      </c>
      <c r="AU418" s="194" t="s">
        <v>79</v>
      </c>
      <c r="AY418" s="20" t="s">
        <v>146</v>
      </c>
      <c r="BE418" s="195">
        <f>IF(N418="základní",J418,0)</f>
        <v>0</v>
      </c>
      <c r="BF418" s="195">
        <f>IF(N418="snížená",J418,0)</f>
        <v>0</v>
      </c>
      <c r="BG418" s="195">
        <f>IF(N418="zákl. přenesená",J418,0)</f>
        <v>0</v>
      </c>
      <c r="BH418" s="195">
        <f>IF(N418="sníž. přenesená",J418,0)</f>
        <v>0</v>
      </c>
      <c r="BI418" s="195">
        <f>IF(N418="nulová",J418,0)</f>
        <v>0</v>
      </c>
      <c r="BJ418" s="20" t="s">
        <v>77</v>
      </c>
      <c r="BK418" s="195">
        <f>ROUND(I418*H418,2)</f>
        <v>0</v>
      </c>
      <c r="BL418" s="20" t="s">
        <v>253</v>
      </c>
      <c r="BM418" s="194" t="s">
        <v>558</v>
      </c>
    </row>
    <row r="419" spans="1:65" s="2" customFormat="1" ht="11.25">
      <c r="A419" s="37"/>
      <c r="B419" s="38"/>
      <c r="C419" s="39"/>
      <c r="D419" s="196" t="s">
        <v>157</v>
      </c>
      <c r="E419" s="39"/>
      <c r="F419" s="197" t="s">
        <v>559</v>
      </c>
      <c r="G419" s="39"/>
      <c r="H419" s="39"/>
      <c r="I419" s="198"/>
      <c r="J419" s="39"/>
      <c r="K419" s="39"/>
      <c r="L419" s="42"/>
      <c r="M419" s="199"/>
      <c r="N419" s="200"/>
      <c r="O419" s="67"/>
      <c r="P419" s="67"/>
      <c r="Q419" s="67"/>
      <c r="R419" s="67"/>
      <c r="S419" s="67"/>
      <c r="T419" s="68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T419" s="20" t="s">
        <v>157</v>
      </c>
      <c r="AU419" s="20" t="s">
        <v>79</v>
      </c>
    </row>
    <row r="420" spans="1:65" s="2" customFormat="1" ht="11.25">
      <c r="A420" s="37"/>
      <c r="B420" s="38"/>
      <c r="C420" s="39"/>
      <c r="D420" s="201" t="s">
        <v>159</v>
      </c>
      <c r="E420" s="39"/>
      <c r="F420" s="202" t="s">
        <v>560</v>
      </c>
      <c r="G420" s="39"/>
      <c r="H420" s="39"/>
      <c r="I420" s="198"/>
      <c r="J420" s="39"/>
      <c r="K420" s="39"/>
      <c r="L420" s="42"/>
      <c r="M420" s="199"/>
      <c r="N420" s="200"/>
      <c r="O420" s="67"/>
      <c r="P420" s="67"/>
      <c r="Q420" s="67"/>
      <c r="R420" s="67"/>
      <c r="S420" s="67"/>
      <c r="T420" s="68"/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T420" s="20" t="s">
        <v>159</v>
      </c>
      <c r="AU420" s="20" t="s">
        <v>79</v>
      </c>
    </row>
    <row r="421" spans="1:65" s="13" customFormat="1" ht="11.25">
      <c r="B421" s="203"/>
      <c r="C421" s="204"/>
      <c r="D421" s="196" t="s">
        <v>161</v>
      </c>
      <c r="E421" s="205" t="s">
        <v>19</v>
      </c>
      <c r="F421" s="206" t="s">
        <v>308</v>
      </c>
      <c r="G421" s="204"/>
      <c r="H421" s="207">
        <v>1</v>
      </c>
      <c r="I421" s="208"/>
      <c r="J421" s="204"/>
      <c r="K421" s="204"/>
      <c r="L421" s="209"/>
      <c r="M421" s="210"/>
      <c r="N421" s="211"/>
      <c r="O421" s="211"/>
      <c r="P421" s="211"/>
      <c r="Q421" s="211"/>
      <c r="R421" s="211"/>
      <c r="S421" s="211"/>
      <c r="T421" s="212"/>
      <c r="AT421" s="213" t="s">
        <v>161</v>
      </c>
      <c r="AU421" s="213" t="s">
        <v>79</v>
      </c>
      <c r="AV421" s="13" t="s">
        <v>79</v>
      </c>
      <c r="AW421" s="13" t="s">
        <v>31</v>
      </c>
      <c r="AX421" s="13" t="s">
        <v>69</v>
      </c>
      <c r="AY421" s="213" t="s">
        <v>146</v>
      </c>
    </row>
    <row r="422" spans="1:65" s="14" customFormat="1" ht="11.25">
      <c r="B422" s="214"/>
      <c r="C422" s="215"/>
      <c r="D422" s="196" t="s">
        <v>161</v>
      </c>
      <c r="E422" s="216" t="s">
        <v>19</v>
      </c>
      <c r="F422" s="217" t="s">
        <v>163</v>
      </c>
      <c r="G422" s="215"/>
      <c r="H422" s="218">
        <v>1</v>
      </c>
      <c r="I422" s="219"/>
      <c r="J422" s="215"/>
      <c r="K422" s="215"/>
      <c r="L422" s="220"/>
      <c r="M422" s="221"/>
      <c r="N422" s="222"/>
      <c r="O422" s="222"/>
      <c r="P422" s="222"/>
      <c r="Q422" s="222"/>
      <c r="R422" s="222"/>
      <c r="S422" s="222"/>
      <c r="T422" s="223"/>
      <c r="AT422" s="224" t="s">
        <v>161</v>
      </c>
      <c r="AU422" s="224" t="s">
        <v>79</v>
      </c>
      <c r="AV422" s="14" t="s">
        <v>147</v>
      </c>
      <c r="AW422" s="14" t="s">
        <v>31</v>
      </c>
      <c r="AX422" s="14" t="s">
        <v>77</v>
      </c>
      <c r="AY422" s="224" t="s">
        <v>146</v>
      </c>
    </row>
    <row r="423" spans="1:65" s="2" customFormat="1" ht="16.5" customHeight="1">
      <c r="A423" s="37"/>
      <c r="B423" s="38"/>
      <c r="C423" s="246" t="s">
        <v>203</v>
      </c>
      <c r="D423" s="246" t="s">
        <v>223</v>
      </c>
      <c r="E423" s="247" t="s">
        <v>561</v>
      </c>
      <c r="F423" s="248" t="s">
        <v>562</v>
      </c>
      <c r="G423" s="249" t="s">
        <v>294</v>
      </c>
      <c r="H423" s="250">
        <v>1</v>
      </c>
      <c r="I423" s="251"/>
      <c r="J423" s="252">
        <f>ROUND(I423*H423,2)</f>
        <v>0</v>
      </c>
      <c r="K423" s="253"/>
      <c r="L423" s="254"/>
      <c r="M423" s="255" t="s">
        <v>19</v>
      </c>
      <c r="N423" s="256" t="s">
        <v>40</v>
      </c>
      <c r="O423" s="67"/>
      <c r="P423" s="192">
        <f>O423*H423</f>
        <v>0</v>
      </c>
      <c r="Q423" s="192">
        <v>2.3999999999999998E-3</v>
      </c>
      <c r="R423" s="192">
        <f>Q423*H423</f>
        <v>2.3999999999999998E-3</v>
      </c>
      <c r="S423" s="192">
        <v>0</v>
      </c>
      <c r="T423" s="193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194" t="s">
        <v>301</v>
      </c>
      <c r="AT423" s="194" t="s">
        <v>223</v>
      </c>
      <c r="AU423" s="194" t="s">
        <v>79</v>
      </c>
      <c r="AY423" s="20" t="s">
        <v>146</v>
      </c>
      <c r="BE423" s="195">
        <f>IF(N423="základní",J423,0)</f>
        <v>0</v>
      </c>
      <c r="BF423" s="195">
        <f>IF(N423="snížená",J423,0)</f>
        <v>0</v>
      </c>
      <c r="BG423" s="195">
        <f>IF(N423="zákl. přenesená",J423,0)</f>
        <v>0</v>
      </c>
      <c r="BH423" s="195">
        <f>IF(N423="sníž. přenesená",J423,0)</f>
        <v>0</v>
      </c>
      <c r="BI423" s="195">
        <f>IF(N423="nulová",J423,0)</f>
        <v>0</v>
      </c>
      <c r="BJ423" s="20" t="s">
        <v>77</v>
      </c>
      <c r="BK423" s="195">
        <f>ROUND(I423*H423,2)</f>
        <v>0</v>
      </c>
      <c r="BL423" s="20" t="s">
        <v>253</v>
      </c>
      <c r="BM423" s="194" t="s">
        <v>563</v>
      </c>
    </row>
    <row r="424" spans="1:65" s="2" customFormat="1" ht="11.25">
      <c r="A424" s="37"/>
      <c r="B424" s="38"/>
      <c r="C424" s="39"/>
      <c r="D424" s="196" t="s">
        <v>157</v>
      </c>
      <c r="E424" s="39"/>
      <c r="F424" s="197" t="s">
        <v>562</v>
      </c>
      <c r="G424" s="39"/>
      <c r="H424" s="39"/>
      <c r="I424" s="198"/>
      <c r="J424" s="39"/>
      <c r="K424" s="39"/>
      <c r="L424" s="42"/>
      <c r="M424" s="199"/>
      <c r="N424" s="200"/>
      <c r="O424" s="67"/>
      <c r="P424" s="67"/>
      <c r="Q424" s="67"/>
      <c r="R424" s="67"/>
      <c r="S424" s="67"/>
      <c r="T424" s="68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T424" s="20" t="s">
        <v>157</v>
      </c>
      <c r="AU424" s="20" t="s">
        <v>79</v>
      </c>
    </row>
    <row r="425" spans="1:65" s="2" customFormat="1" ht="24.2" customHeight="1">
      <c r="A425" s="37"/>
      <c r="B425" s="38"/>
      <c r="C425" s="182" t="s">
        <v>264</v>
      </c>
      <c r="D425" s="182" t="s">
        <v>151</v>
      </c>
      <c r="E425" s="183" t="s">
        <v>564</v>
      </c>
      <c r="F425" s="184" t="s">
        <v>565</v>
      </c>
      <c r="G425" s="185" t="s">
        <v>531</v>
      </c>
      <c r="H425" s="257"/>
      <c r="I425" s="187"/>
      <c r="J425" s="188">
        <f>ROUND(I425*H425,2)</f>
        <v>0</v>
      </c>
      <c r="K425" s="189"/>
      <c r="L425" s="42"/>
      <c r="M425" s="190" t="s">
        <v>19</v>
      </c>
      <c r="N425" s="191" t="s">
        <v>40</v>
      </c>
      <c r="O425" s="67"/>
      <c r="P425" s="192">
        <f>O425*H425</f>
        <v>0</v>
      </c>
      <c r="Q425" s="192">
        <v>0</v>
      </c>
      <c r="R425" s="192">
        <f>Q425*H425</f>
        <v>0</v>
      </c>
      <c r="S425" s="192">
        <v>0</v>
      </c>
      <c r="T425" s="193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194" t="s">
        <v>253</v>
      </c>
      <c r="AT425" s="194" t="s">
        <v>151</v>
      </c>
      <c r="AU425" s="194" t="s">
        <v>79</v>
      </c>
      <c r="AY425" s="20" t="s">
        <v>146</v>
      </c>
      <c r="BE425" s="195">
        <f>IF(N425="základní",J425,0)</f>
        <v>0</v>
      </c>
      <c r="BF425" s="195">
        <f>IF(N425="snížená",J425,0)</f>
        <v>0</v>
      </c>
      <c r="BG425" s="195">
        <f>IF(N425="zákl. přenesená",J425,0)</f>
        <v>0</v>
      </c>
      <c r="BH425" s="195">
        <f>IF(N425="sníž. přenesená",J425,0)</f>
        <v>0</v>
      </c>
      <c r="BI425" s="195">
        <f>IF(N425="nulová",J425,0)</f>
        <v>0</v>
      </c>
      <c r="BJ425" s="20" t="s">
        <v>77</v>
      </c>
      <c r="BK425" s="195">
        <f>ROUND(I425*H425,2)</f>
        <v>0</v>
      </c>
      <c r="BL425" s="20" t="s">
        <v>253</v>
      </c>
      <c r="BM425" s="194" t="s">
        <v>566</v>
      </c>
    </row>
    <row r="426" spans="1:65" s="2" customFormat="1" ht="29.25">
      <c r="A426" s="37"/>
      <c r="B426" s="38"/>
      <c r="C426" s="39"/>
      <c r="D426" s="196" t="s">
        <v>157</v>
      </c>
      <c r="E426" s="39"/>
      <c r="F426" s="197" t="s">
        <v>567</v>
      </c>
      <c r="G426" s="39"/>
      <c r="H426" s="39"/>
      <c r="I426" s="198"/>
      <c r="J426" s="39"/>
      <c r="K426" s="39"/>
      <c r="L426" s="42"/>
      <c r="M426" s="199"/>
      <c r="N426" s="200"/>
      <c r="O426" s="67"/>
      <c r="P426" s="67"/>
      <c r="Q426" s="67"/>
      <c r="R426" s="67"/>
      <c r="S426" s="67"/>
      <c r="T426" s="68"/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T426" s="20" t="s">
        <v>157</v>
      </c>
      <c r="AU426" s="20" t="s">
        <v>79</v>
      </c>
    </row>
    <row r="427" spans="1:65" s="2" customFormat="1" ht="11.25">
      <c r="A427" s="37"/>
      <c r="B427" s="38"/>
      <c r="C427" s="39"/>
      <c r="D427" s="201" t="s">
        <v>159</v>
      </c>
      <c r="E427" s="39"/>
      <c r="F427" s="202" t="s">
        <v>568</v>
      </c>
      <c r="G427" s="39"/>
      <c r="H427" s="39"/>
      <c r="I427" s="198"/>
      <c r="J427" s="39"/>
      <c r="K427" s="39"/>
      <c r="L427" s="42"/>
      <c r="M427" s="199"/>
      <c r="N427" s="200"/>
      <c r="O427" s="67"/>
      <c r="P427" s="67"/>
      <c r="Q427" s="67"/>
      <c r="R427" s="67"/>
      <c r="S427" s="67"/>
      <c r="T427" s="68"/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T427" s="20" t="s">
        <v>159</v>
      </c>
      <c r="AU427" s="20" t="s">
        <v>79</v>
      </c>
    </row>
    <row r="428" spans="1:65" s="12" customFormat="1" ht="22.9" customHeight="1">
      <c r="B428" s="166"/>
      <c r="C428" s="167"/>
      <c r="D428" s="168" t="s">
        <v>68</v>
      </c>
      <c r="E428" s="180" t="s">
        <v>569</v>
      </c>
      <c r="F428" s="180" t="s">
        <v>570</v>
      </c>
      <c r="G428" s="167"/>
      <c r="H428" s="167"/>
      <c r="I428" s="170"/>
      <c r="J428" s="181">
        <f>BK428</f>
        <v>0</v>
      </c>
      <c r="K428" s="167"/>
      <c r="L428" s="172"/>
      <c r="M428" s="173"/>
      <c r="N428" s="174"/>
      <c r="O428" s="174"/>
      <c r="P428" s="175">
        <f>SUM(P429:P446)</f>
        <v>0</v>
      </c>
      <c r="Q428" s="174"/>
      <c r="R428" s="175">
        <f>SUM(R429:R446)</f>
        <v>8.6000000000000009E-4</v>
      </c>
      <c r="S428" s="174"/>
      <c r="T428" s="176">
        <f>SUM(T429:T446)</f>
        <v>0</v>
      </c>
      <c r="AR428" s="177" t="s">
        <v>79</v>
      </c>
      <c r="AT428" s="178" t="s">
        <v>68</v>
      </c>
      <c r="AU428" s="178" t="s">
        <v>77</v>
      </c>
      <c r="AY428" s="177" t="s">
        <v>146</v>
      </c>
      <c r="BK428" s="179">
        <f>SUM(BK429:BK446)</f>
        <v>0</v>
      </c>
    </row>
    <row r="429" spans="1:65" s="2" customFormat="1" ht="24.2" customHeight="1">
      <c r="A429" s="37"/>
      <c r="B429" s="38"/>
      <c r="C429" s="182" t="s">
        <v>289</v>
      </c>
      <c r="D429" s="182" t="s">
        <v>151</v>
      </c>
      <c r="E429" s="183" t="s">
        <v>571</v>
      </c>
      <c r="F429" s="184" t="s">
        <v>572</v>
      </c>
      <c r="G429" s="185" t="s">
        <v>154</v>
      </c>
      <c r="H429" s="186">
        <v>2</v>
      </c>
      <c r="I429" s="187"/>
      <c r="J429" s="188">
        <f>ROUND(I429*H429,2)</f>
        <v>0</v>
      </c>
      <c r="K429" s="189"/>
      <c r="L429" s="42"/>
      <c r="M429" s="190" t="s">
        <v>19</v>
      </c>
      <c r="N429" s="191" t="s">
        <v>40</v>
      </c>
      <c r="O429" s="67"/>
      <c r="P429" s="192">
        <f>O429*H429</f>
        <v>0</v>
      </c>
      <c r="Q429" s="192">
        <v>6.9999999999999994E-5</v>
      </c>
      <c r="R429" s="192">
        <f>Q429*H429</f>
        <v>1.3999999999999999E-4</v>
      </c>
      <c r="S429" s="192">
        <v>0</v>
      </c>
      <c r="T429" s="193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194" t="s">
        <v>253</v>
      </c>
      <c r="AT429" s="194" t="s">
        <v>151</v>
      </c>
      <c r="AU429" s="194" t="s">
        <v>79</v>
      </c>
      <c r="AY429" s="20" t="s">
        <v>146</v>
      </c>
      <c r="BE429" s="195">
        <f>IF(N429="základní",J429,0)</f>
        <v>0</v>
      </c>
      <c r="BF429" s="195">
        <f>IF(N429="snížená",J429,0)</f>
        <v>0</v>
      </c>
      <c r="BG429" s="195">
        <f>IF(N429="zákl. přenesená",J429,0)</f>
        <v>0</v>
      </c>
      <c r="BH429" s="195">
        <f>IF(N429="sníž. přenesená",J429,0)</f>
        <v>0</v>
      </c>
      <c r="BI429" s="195">
        <f>IF(N429="nulová",J429,0)</f>
        <v>0</v>
      </c>
      <c r="BJ429" s="20" t="s">
        <v>77</v>
      </c>
      <c r="BK429" s="195">
        <f>ROUND(I429*H429,2)</f>
        <v>0</v>
      </c>
      <c r="BL429" s="20" t="s">
        <v>253</v>
      </c>
      <c r="BM429" s="194" t="s">
        <v>573</v>
      </c>
    </row>
    <row r="430" spans="1:65" s="2" customFormat="1" ht="19.5">
      <c r="A430" s="37"/>
      <c r="B430" s="38"/>
      <c r="C430" s="39"/>
      <c r="D430" s="196" t="s">
        <v>157</v>
      </c>
      <c r="E430" s="39"/>
      <c r="F430" s="197" t="s">
        <v>574</v>
      </c>
      <c r="G430" s="39"/>
      <c r="H430" s="39"/>
      <c r="I430" s="198"/>
      <c r="J430" s="39"/>
      <c r="K430" s="39"/>
      <c r="L430" s="42"/>
      <c r="M430" s="199"/>
      <c r="N430" s="200"/>
      <c r="O430" s="67"/>
      <c r="P430" s="67"/>
      <c r="Q430" s="67"/>
      <c r="R430" s="67"/>
      <c r="S430" s="67"/>
      <c r="T430" s="68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T430" s="20" t="s">
        <v>157</v>
      </c>
      <c r="AU430" s="20" t="s">
        <v>79</v>
      </c>
    </row>
    <row r="431" spans="1:65" s="2" customFormat="1" ht="11.25">
      <c r="A431" s="37"/>
      <c r="B431" s="38"/>
      <c r="C431" s="39"/>
      <c r="D431" s="201" t="s">
        <v>159</v>
      </c>
      <c r="E431" s="39"/>
      <c r="F431" s="202" t="s">
        <v>575</v>
      </c>
      <c r="G431" s="39"/>
      <c r="H431" s="39"/>
      <c r="I431" s="198"/>
      <c r="J431" s="39"/>
      <c r="K431" s="39"/>
      <c r="L431" s="42"/>
      <c r="M431" s="199"/>
      <c r="N431" s="200"/>
      <c r="O431" s="67"/>
      <c r="P431" s="67"/>
      <c r="Q431" s="67"/>
      <c r="R431" s="67"/>
      <c r="S431" s="67"/>
      <c r="T431" s="68"/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T431" s="20" t="s">
        <v>159</v>
      </c>
      <c r="AU431" s="20" t="s">
        <v>79</v>
      </c>
    </row>
    <row r="432" spans="1:65" s="16" customFormat="1" ht="11.25">
      <c r="B432" s="236"/>
      <c r="C432" s="237"/>
      <c r="D432" s="196" t="s">
        <v>161</v>
      </c>
      <c r="E432" s="238" t="s">
        <v>19</v>
      </c>
      <c r="F432" s="239" t="s">
        <v>576</v>
      </c>
      <c r="G432" s="237"/>
      <c r="H432" s="238" t="s">
        <v>19</v>
      </c>
      <c r="I432" s="240"/>
      <c r="J432" s="237"/>
      <c r="K432" s="237"/>
      <c r="L432" s="241"/>
      <c r="M432" s="242"/>
      <c r="N432" s="243"/>
      <c r="O432" s="243"/>
      <c r="P432" s="243"/>
      <c r="Q432" s="243"/>
      <c r="R432" s="243"/>
      <c r="S432" s="243"/>
      <c r="T432" s="244"/>
      <c r="AT432" s="245" t="s">
        <v>161</v>
      </c>
      <c r="AU432" s="245" t="s">
        <v>79</v>
      </c>
      <c r="AV432" s="16" t="s">
        <v>77</v>
      </c>
      <c r="AW432" s="16" t="s">
        <v>31</v>
      </c>
      <c r="AX432" s="16" t="s">
        <v>69</v>
      </c>
      <c r="AY432" s="245" t="s">
        <v>146</v>
      </c>
    </row>
    <row r="433" spans="1:65" s="13" customFormat="1" ht="11.25">
      <c r="B433" s="203"/>
      <c r="C433" s="204"/>
      <c r="D433" s="196" t="s">
        <v>161</v>
      </c>
      <c r="E433" s="205" t="s">
        <v>19</v>
      </c>
      <c r="F433" s="206" t="s">
        <v>577</v>
      </c>
      <c r="G433" s="204"/>
      <c r="H433" s="207">
        <v>2</v>
      </c>
      <c r="I433" s="208"/>
      <c r="J433" s="204"/>
      <c r="K433" s="204"/>
      <c r="L433" s="209"/>
      <c r="M433" s="210"/>
      <c r="N433" s="211"/>
      <c r="O433" s="211"/>
      <c r="P433" s="211"/>
      <c r="Q433" s="211"/>
      <c r="R433" s="211"/>
      <c r="S433" s="211"/>
      <c r="T433" s="212"/>
      <c r="AT433" s="213" t="s">
        <v>161</v>
      </c>
      <c r="AU433" s="213" t="s">
        <v>79</v>
      </c>
      <c r="AV433" s="13" t="s">
        <v>79</v>
      </c>
      <c r="AW433" s="13" t="s">
        <v>31</v>
      </c>
      <c r="AX433" s="13" t="s">
        <v>69</v>
      </c>
      <c r="AY433" s="213" t="s">
        <v>146</v>
      </c>
    </row>
    <row r="434" spans="1:65" s="14" customFormat="1" ht="11.25">
      <c r="B434" s="214"/>
      <c r="C434" s="215"/>
      <c r="D434" s="196" t="s">
        <v>161</v>
      </c>
      <c r="E434" s="216" t="s">
        <v>19</v>
      </c>
      <c r="F434" s="217" t="s">
        <v>163</v>
      </c>
      <c r="G434" s="215"/>
      <c r="H434" s="218">
        <v>2</v>
      </c>
      <c r="I434" s="219"/>
      <c r="J434" s="215"/>
      <c r="K434" s="215"/>
      <c r="L434" s="220"/>
      <c r="M434" s="221"/>
      <c r="N434" s="222"/>
      <c r="O434" s="222"/>
      <c r="P434" s="222"/>
      <c r="Q434" s="222"/>
      <c r="R434" s="222"/>
      <c r="S434" s="222"/>
      <c r="T434" s="223"/>
      <c r="AT434" s="224" t="s">
        <v>161</v>
      </c>
      <c r="AU434" s="224" t="s">
        <v>79</v>
      </c>
      <c r="AV434" s="14" t="s">
        <v>147</v>
      </c>
      <c r="AW434" s="14" t="s">
        <v>31</v>
      </c>
      <c r="AX434" s="14" t="s">
        <v>77</v>
      </c>
      <c r="AY434" s="224" t="s">
        <v>146</v>
      </c>
    </row>
    <row r="435" spans="1:65" s="2" customFormat="1" ht="24.2" customHeight="1">
      <c r="A435" s="37"/>
      <c r="B435" s="38"/>
      <c r="C435" s="182" t="s">
        <v>578</v>
      </c>
      <c r="D435" s="182" t="s">
        <v>151</v>
      </c>
      <c r="E435" s="183" t="s">
        <v>579</v>
      </c>
      <c r="F435" s="184" t="s">
        <v>580</v>
      </c>
      <c r="G435" s="185" t="s">
        <v>154</v>
      </c>
      <c r="H435" s="186">
        <v>2</v>
      </c>
      <c r="I435" s="187"/>
      <c r="J435" s="188">
        <f>ROUND(I435*H435,2)</f>
        <v>0</v>
      </c>
      <c r="K435" s="189"/>
      <c r="L435" s="42"/>
      <c r="M435" s="190" t="s">
        <v>19</v>
      </c>
      <c r="N435" s="191" t="s">
        <v>40</v>
      </c>
      <c r="O435" s="67"/>
      <c r="P435" s="192">
        <f>O435*H435</f>
        <v>0</v>
      </c>
      <c r="Q435" s="192">
        <v>1.2E-4</v>
      </c>
      <c r="R435" s="192">
        <f>Q435*H435</f>
        <v>2.4000000000000001E-4</v>
      </c>
      <c r="S435" s="192">
        <v>0</v>
      </c>
      <c r="T435" s="193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194" t="s">
        <v>253</v>
      </c>
      <c r="AT435" s="194" t="s">
        <v>151</v>
      </c>
      <c r="AU435" s="194" t="s">
        <v>79</v>
      </c>
      <c r="AY435" s="20" t="s">
        <v>146</v>
      </c>
      <c r="BE435" s="195">
        <f>IF(N435="základní",J435,0)</f>
        <v>0</v>
      </c>
      <c r="BF435" s="195">
        <f>IF(N435="snížená",J435,0)</f>
        <v>0</v>
      </c>
      <c r="BG435" s="195">
        <f>IF(N435="zákl. přenesená",J435,0)</f>
        <v>0</v>
      </c>
      <c r="BH435" s="195">
        <f>IF(N435="sníž. přenesená",J435,0)</f>
        <v>0</v>
      </c>
      <c r="BI435" s="195">
        <f>IF(N435="nulová",J435,0)</f>
        <v>0</v>
      </c>
      <c r="BJ435" s="20" t="s">
        <v>77</v>
      </c>
      <c r="BK435" s="195">
        <f>ROUND(I435*H435,2)</f>
        <v>0</v>
      </c>
      <c r="BL435" s="20" t="s">
        <v>253</v>
      </c>
      <c r="BM435" s="194" t="s">
        <v>581</v>
      </c>
    </row>
    <row r="436" spans="1:65" s="2" customFormat="1" ht="19.5">
      <c r="A436" s="37"/>
      <c r="B436" s="38"/>
      <c r="C436" s="39"/>
      <c r="D436" s="196" t="s">
        <v>157</v>
      </c>
      <c r="E436" s="39"/>
      <c r="F436" s="197" t="s">
        <v>582</v>
      </c>
      <c r="G436" s="39"/>
      <c r="H436" s="39"/>
      <c r="I436" s="198"/>
      <c r="J436" s="39"/>
      <c r="K436" s="39"/>
      <c r="L436" s="42"/>
      <c r="M436" s="199"/>
      <c r="N436" s="200"/>
      <c r="O436" s="67"/>
      <c r="P436" s="67"/>
      <c r="Q436" s="67"/>
      <c r="R436" s="67"/>
      <c r="S436" s="67"/>
      <c r="T436" s="68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T436" s="20" t="s">
        <v>157</v>
      </c>
      <c r="AU436" s="20" t="s">
        <v>79</v>
      </c>
    </row>
    <row r="437" spans="1:65" s="2" customFormat="1" ht="11.25">
      <c r="A437" s="37"/>
      <c r="B437" s="38"/>
      <c r="C437" s="39"/>
      <c r="D437" s="201" t="s">
        <v>159</v>
      </c>
      <c r="E437" s="39"/>
      <c r="F437" s="202" t="s">
        <v>583</v>
      </c>
      <c r="G437" s="39"/>
      <c r="H437" s="39"/>
      <c r="I437" s="198"/>
      <c r="J437" s="39"/>
      <c r="K437" s="39"/>
      <c r="L437" s="42"/>
      <c r="M437" s="199"/>
      <c r="N437" s="200"/>
      <c r="O437" s="67"/>
      <c r="P437" s="67"/>
      <c r="Q437" s="67"/>
      <c r="R437" s="67"/>
      <c r="S437" s="67"/>
      <c r="T437" s="68"/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T437" s="20" t="s">
        <v>159</v>
      </c>
      <c r="AU437" s="20" t="s">
        <v>79</v>
      </c>
    </row>
    <row r="438" spans="1:65" s="16" customFormat="1" ht="11.25">
      <c r="B438" s="236"/>
      <c r="C438" s="237"/>
      <c r="D438" s="196" t="s">
        <v>161</v>
      </c>
      <c r="E438" s="238" t="s">
        <v>19</v>
      </c>
      <c r="F438" s="239" t="s">
        <v>576</v>
      </c>
      <c r="G438" s="237"/>
      <c r="H438" s="238" t="s">
        <v>19</v>
      </c>
      <c r="I438" s="240"/>
      <c r="J438" s="237"/>
      <c r="K438" s="237"/>
      <c r="L438" s="241"/>
      <c r="M438" s="242"/>
      <c r="N438" s="243"/>
      <c r="O438" s="243"/>
      <c r="P438" s="243"/>
      <c r="Q438" s="243"/>
      <c r="R438" s="243"/>
      <c r="S438" s="243"/>
      <c r="T438" s="244"/>
      <c r="AT438" s="245" t="s">
        <v>161</v>
      </c>
      <c r="AU438" s="245" t="s">
        <v>79</v>
      </c>
      <c r="AV438" s="16" t="s">
        <v>77</v>
      </c>
      <c r="AW438" s="16" t="s">
        <v>31</v>
      </c>
      <c r="AX438" s="16" t="s">
        <v>69</v>
      </c>
      <c r="AY438" s="245" t="s">
        <v>146</v>
      </c>
    </row>
    <row r="439" spans="1:65" s="13" customFormat="1" ht="11.25">
      <c r="B439" s="203"/>
      <c r="C439" s="204"/>
      <c r="D439" s="196" t="s">
        <v>161</v>
      </c>
      <c r="E439" s="205" t="s">
        <v>19</v>
      </c>
      <c r="F439" s="206" t="s">
        <v>577</v>
      </c>
      <c r="G439" s="204"/>
      <c r="H439" s="207">
        <v>2</v>
      </c>
      <c r="I439" s="208"/>
      <c r="J439" s="204"/>
      <c r="K439" s="204"/>
      <c r="L439" s="209"/>
      <c r="M439" s="210"/>
      <c r="N439" s="211"/>
      <c r="O439" s="211"/>
      <c r="P439" s="211"/>
      <c r="Q439" s="211"/>
      <c r="R439" s="211"/>
      <c r="S439" s="211"/>
      <c r="T439" s="212"/>
      <c r="AT439" s="213" t="s">
        <v>161</v>
      </c>
      <c r="AU439" s="213" t="s">
        <v>79</v>
      </c>
      <c r="AV439" s="13" t="s">
        <v>79</v>
      </c>
      <c r="AW439" s="13" t="s">
        <v>31</v>
      </c>
      <c r="AX439" s="13" t="s">
        <v>69</v>
      </c>
      <c r="AY439" s="213" t="s">
        <v>146</v>
      </c>
    </row>
    <row r="440" spans="1:65" s="14" customFormat="1" ht="11.25">
      <c r="B440" s="214"/>
      <c r="C440" s="215"/>
      <c r="D440" s="196" t="s">
        <v>161</v>
      </c>
      <c r="E440" s="216" t="s">
        <v>19</v>
      </c>
      <c r="F440" s="217" t="s">
        <v>163</v>
      </c>
      <c r="G440" s="215"/>
      <c r="H440" s="218">
        <v>2</v>
      </c>
      <c r="I440" s="219"/>
      <c r="J440" s="215"/>
      <c r="K440" s="215"/>
      <c r="L440" s="220"/>
      <c r="M440" s="221"/>
      <c r="N440" s="222"/>
      <c r="O440" s="222"/>
      <c r="P440" s="222"/>
      <c r="Q440" s="222"/>
      <c r="R440" s="222"/>
      <c r="S440" s="222"/>
      <c r="T440" s="223"/>
      <c r="AT440" s="224" t="s">
        <v>161</v>
      </c>
      <c r="AU440" s="224" t="s">
        <v>79</v>
      </c>
      <c r="AV440" s="14" t="s">
        <v>147</v>
      </c>
      <c r="AW440" s="14" t="s">
        <v>31</v>
      </c>
      <c r="AX440" s="14" t="s">
        <v>77</v>
      </c>
      <c r="AY440" s="224" t="s">
        <v>146</v>
      </c>
    </row>
    <row r="441" spans="1:65" s="2" customFormat="1" ht="24.2" customHeight="1">
      <c r="A441" s="37"/>
      <c r="B441" s="38"/>
      <c r="C441" s="182" t="s">
        <v>584</v>
      </c>
      <c r="D441" s="182" t="s">
        <v>151</v>
      </c>
      <c r="E441" s="183" t="s">
        <v>585</v>
      </c>
      <c r="F441" s="184" t="s">
        <v>586</v>
      </c>
      <c r="G441" s="185" t="s">
        <v>154</v>
      </c>
      <c r="H441" s="186">
        <v>4</v>
      </c>
      <c r="I441" s="187"/>
      <c r="J441" s="188">
        <f>ROUND(I441*H441,2)</f>
        <v>0</v>
      </c>
      <c r="K441" s="189"/>
      <c r="L441" s="42"/>
      <c r="M441" s="190" t="s">
        <v>19</v>
      </c>
      <c r="N441" s="191" t="s">
        <v>40</v>
      </c>
      <c r="O441" s="67"/>
      <c r="P441" s="192">
        <f>O441*H441</f>
        <v>0</v>
      </c>
      <c r="Q441" s="192">
        <v>1.2E-4</v>
      </c>
      <c r="R441" s="192">
        <f>Q441*H441</f>
        <v>4.8000000000000001E-4</v>
      </c>
      <c r="S441" s="192">
        <v>0</v>
      </c>
      <c r="T441" s="193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194" t="s">
        <v>253</v>
      </c>
      <c r="AT441" s="194" t="s">
        <v>151</v>
      </c>
      <c r="AU441" s="194" t="s">
        <v>79</v>
      </c>
      <c r="AY441" s="20" t="s">
        <v>146</v>
      </c>
      <c r="BE441" s="195">
        <f>IF(N441="základní",J441,0)</f>
        <v>0</v>
      </c>
      <c r="BF441" s="195">
        <f>IF(N441="snížená",J441,0)</f>
        <v>0</v>
      </c>
      <c r="BG441" s="195">
        <f>IF(N441="zákl. přenesená",J441,0)</f>
        <v>0</v>
      </c>
      <c r="BH441" s="195">
        <f>IF(N441="sníž. přenesená",J441,0)</f>
        <v>0</v>
      </c>
      <c r="BI441" s="195">
        <f>IF(N441="nulová",J441,0)</f>
        <v>0</v>
      </c>
      <c r="BJ441" s="20" t="s">
        <v>77</v>
      </c>
      <c r="BK441" s="195">
        <f>ROUND(I441*H441,2)</f>
        <v>0</v>
      </c>
      <c r="BL441" s="20" t="s">
        <v>253</v>
      </c>
      <c r="BM441" s="194" t="s">
        <v>587</v>
      </c>
    </row>
    <row r="442" spans="1:65" s="2" customFormat="1" ht="19.5">
      <c r="A442" s="37"/>
      <c r="B442" s="38"/>
      <c r="C442" s="39"/>
      <c r="D442" s="196" t="s">
        <v>157</v>
      </c>
      <c r="E442" s="39"/>
      <c r="F442" s="197" t="s">
        <v>588</v>
      </c>
      <c r="G442" s="39"/>
      <c r="H442" s="39"/>
      <c r="I442" s="198"/>
      <c r="J442" s="39"/>
      <c r="K442" s="39"/>
      <c r="L442" s="42"/>
      <c r="M442" s="199"/>
      <c r="N442" s="200"/>
      <c r="O442" s="67"/>
      <c r="P442" s="67"/>
      <c r="Q442" s="67"/>
      <c r="R442" s="67"/>
      <c r="S442" s="67"/>
      <c r="T442" s="68"/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T442" s="20" t="s">
        <v>157</v>
      </c>
      <c r="AU442" s="20" t="s">
        <v>79</v>
      </c>
    </row>
    <row r="443" spans="1:65" s="2" customFormat="1" ht="11.25">
      <c r="A443" s="37"/>
      <c r="B443" s="38"/>
      <c r="C443" s="39"/>
      <c r="D443" s="201" t="s">
        <v>159</v>
      </c>
      <c r="E443" s="39"/>
      <c r="F443" s="202" t="s">
        <v>589</v>
      </c>
      <c r="G443" s="39"/>
      <c r="H443" s="39"/>
      <c r="I443" s="198"/>
      <c r="J443" s="39"/>
      <c r="K443" s="39"/>
      <c r="L443" s="42"/>
      <c r="M443" s="199"/>
      <c r="N443" s="200"/>
      <c r="O443" s="67"/>
      <c r="P443" s="67"/>
      <c r="Q443" s="67"/>
      <c r="R443" s="67"/>
      <c r="S443" s="67"/>
      <c r="T443" s="68"/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T443" s="20" t="s">
        <v>159</v>
      </c>
      <c r="AU443" s="20" t="s">
        <v>79</v>
      </c>
    </row>
    <row r="444" spans="1:65" s="16" customFormat="1" ht="11.25">
      <c r="B444" s="236"/>
      <c r="C444" s="237"/>
      <c r="D444" s="196" t="s">
        <v>161</v>
      </c>
      <c r="E444" s="238" t="s">
        <v>19</v>
      </c>
      <c r="F444" s="239" t="s">
        <v>576</v>
      </c>
      <c r="G444" s="237"/>
      <c r="H444" s="238" t="s">
        <v>19</v>
      </c>
      <c r="I444" s="240"/>
      <c r="J444" s="237"/>
      <c r="K444" s="237"/>
      <c r="L444" s="241"/>
      <c r="M444" s="242"/>
      <c r="N444" s="243"/>
      <c r="O444" s="243"/>
      <c r="P444" s="243"/>
      <c r="Q444" s="243"/>
      <c r="R444" s="243"/>
      <c r="S444" s="243"/>
      <c r="T444" s="244"/>
      <c r="AT444" s="245" t="s">
        <v>161</v>
      </c>
      <c r="AU444" s="245" t="s">
        <v>79</v>
      </c>
      <c r="AV444" s="16" t="s">
        <v>77</v>
      </c>
      <c r="AW444" s="16" t="s">
        <v>31</v>
      </c>
      <c r="AX444" s="16" t="s">
        <v>69</v>
      </c>
      <c r="AY444" s="245" t="s">
        <v>146</v>
      </c>
    </row>
    <row r="445" spans="1:65" s="13" customFormat="1" ht="11.25">
      <c r="B445" s="203"/>
      <c r="C445" s="204"/>
      <c r="D445" s="196" t="s">
        <v>161</v>
      </c>
      <c r="E445" s="205" t="s">
        <v>19</v>
      </c>
      <c r="F445" s="206" t="s">
        <v>590</v>
      </c>
      <c r="G445" s="204"/>
      <c r="H445" s="207">
        <v>4</v>
      </c>
      <c r="I445" s="208"/>
      <c r="J445" s="204"/>
      <c r="K445" s="204"/>
      <c r="L445" s="209"/>
      <c r="M445" s="210"/>
      <c r="N445" s="211"/>
      <c r="O445" s="211"/>
      <c r="P445" s="211"/>
      <c r="Q445" s="211"/>
      <c r="R445" s="211"/>
      <c r="S445" s="211"/>
      <c r="T445" s="212"/>
      <c r="AT445" s="213" t="s">
        <v>161</v>
      </c>
      <c r="AU445" s="213" t="s">
        <v>79</v>
      </c>
      <c r="AV445" s="13" t="s">
        <v>79</v>
      </c>
      <c r="AW445" s="13" t="s">
        <v>31</v>
      </c>
      <c r="AX445" s="13" t="s">
        <v>69</v>
      </c>
      <c r="AY445" s="213" t="s">
        <v>146</v>
      </c>
    </row>
    <row r="446" spans="1:65" s="14" customFormat="1" ht="11.25">
      <c r="B446" s="214"/>
      <c r="C446" s="215"/>
      <c r="D446" s="196" t="s">
        <v>161</v>
      </c>
      <c r="E446" s="216" t="s">
        <v>19</v>
      </c>
      <c r="F446" s="217" t="s">
        <v>163</v>
      </c>
      <c r="G446" s="215"/>
      <c r="H446" s="218">
        <v>4</v>
      </c>
      <c r="I446" s="219"/>
      <c r="J446" s="215"/>
      <c r="K446" s="215"/>
      <c r="L446" s="220"/>
      <c r="M446" s="221"/>
      <c r="N446" s="222"/>
      <c r="O446" s="222"/>
      <c r="P446" s="222"/>
      <c r="Q446" s="222"/>
      <c r="R446" s="222"/>
      <c r="S446" s="222"/>
      <c r="T446" s="223"/>
      <c r="AT446" s="224" t="s">
        <v>161</v>
      </c>
      <c r="AU446" s="224" t="s">
        <v>79</v>
      </c>
      <c r="AV446" s="14" t="s">
        <v>147</v>
      </c>
      <c r="AW446" s="14" t="s">
        <v>31</v>
      </c>
      <c r="AX446" s="14" t="s">
        <v>77</v>
      </c>
      <c r="AY446" s="224" t="s">
        <v>146</v>
      </c>
    </row>
    <row r="447" spans="1:65" s="12" customFormat="1" ht="22.9" customHeight="1">
      <c r="B447" s="166"/>
      <c r="C447" s="167"/>
      <c r="D447" s="168" t="s">
        <v>68</v>
      </c>
      <c r="E447" s="180" t="s">
        <v>591</v>
      </c>
      <c r="F447" s="180" t="s">
        <v>592</v>
      </c>
      <c r="G447" s="167"/>
      <c r="H447" s="167"/>
      <c r="I447" s="170"/>
      <c r="J447" s="181">
        <f>BK447</f>
        <v>0</v>
      </c>
      <c r="K447" s="167"/>
      <c r="L447" s="172"/>
      <c r="M447" s="173"/>
      <c r="N447" s="174"/>
      <c r="O447" s="174"/>
      <c r="P447" s="175">
        <f>SUM(P448:P470)</f>
        <v>0</v>
      </c>
      <c r="Q447" s="174"/>
      <c r="R447" s="175">
        <f>SUM(R448:R470)</f>
        <v>2.6495999999999999E-2</v>
      </c>
      <c r="S447" s="174"/>
      <c r="T447" s="176">
        <f>SUM(T448:T470)</f>
        <v>0</v>
      </c>
      <c r="AR447" s="177" t="s">
        <v>79</v>
      </c>
      <c r="AT447" s="178" t="s">
        <v>68</v>
      </c>
      <c r="AU447" s="178" t="s">
        <v>77</v>
      </c>
      <c r="AY447" s="177" t="s">
        <v>146</v>
      </c>
      <c r="BK447" s="179">
        <f>SUM(BK448:BK470)</f>
        <v>0</v>
      </c>
    </row>
    <row r="448" spans="1:65" s="2" customFormat="1" ht="24.2" customHeight="1">
      <c r="A448" s="37"/>
      <c r="B448" s="38"/>
      <c r="C448" s="182" t="s">
        <v>593</v>
      </c>
      <c r="D448" s="182" t="s">
        <v>151</v>
      </c>
      <c r="E448" s="183" t="s">
        <v>594</v>
      </c>
      <c r="F448" s="184" t="s">
        <v>595</v>
      </c>
      <c r="G448" s="185" t="s">
        <v>154</v>
      </c>
      <c r="H448" s="186">
        <v>28.8</v>
      </c>
      <c r="I448" s="187"/>
      <c r="J448" s="188">
        <f>ROUND(I448*H448,2)</f>
        <v>0</v>
      </c>
      <c r="K448" s="189"/>
      <c r="L448" s="42"/>
      <c r="M448" s="190" t="s">
        <v>19</v>
      </c>
      <c r="N448" s="191" t="s">
        <v>40</v>
      </c>
      <c r="O448" s="67"/>
      <c r="P448" s="192">
        <f>O448*H448</f>
        <v>0</v>
      </c>
      <c r="Q448" s="192">
        <v>2.0000000000000001E-4</v>
      </c>
      <c r="R448" s="192">
        <f>Q448*H448</f>
        <v>5.7600000000000004E-3</v>
      </c>
      <c r="S448" s="192">
        <v>0</v>
      </c>
      <c r="T448" s="193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194" t="s">
        <v>253</v>
      </c>
      <c r="AT448" s="194" t="s">
        <v>151</v>
      </c>
      <c r="AU448" s="194" t="s">
        <v>79</v>
      </c>
      <c r="AY448" s="20" t="s">
        <v>146</v>
      </c>
      <c r="BE448" s="195">
        <f>IF(N448="základní",J448,0)</f>
        <v>0</v>
      </c>
      <c r="BF448" s="195">
        <f>IF(N448="snížená",J448,0)</f>
        <v>0</v>
      </c>
      <c r="BG448" s="195">
        <f>IF(N448="zákl. přenesená",J448,0)</f>
        <v>0</v>
      </c>
      <c r="BH448" s="195">
        <f>IF(N448="sníž. přenesená",J448,0)</f>
        <v>0</v>
      </c>
      <c r="BI448" s="195">
        <f>IF(N448="nulová",J448,0)</f>
        <v>0</v>
      </c>
      <c r="BJ448" s="20" t="s">
        <v>77</v>
      </c>
      <c r="BK448" s="195">
        <f>ROUND(I448*H448,2)</f>
        <v>0</v>
      </c>
      <c r="BL448" s="20" t="s">
        <v>253</v>
      </c>
      <c r="BM448" s="194" t="s">
        <v>596</v>
      </c>
    </row>
    <row r="449" spans="1:65" s="2" customFormat="1" ht="19.5">
      <c r="A449" s="37"/>
      <c r="B449" s="38"/>
      <c r="C449" s="39"/>
      <c r="D449" s="196" t="s">
        <v>157</v>
      </c>
      <c r="E449" s="39"/>
      <c r="F449" s="197" t="s">
        <v>597</v>
      </c>
      <c r="G449" s="39"/>
      <c r="H449" s="39"/>
      <c r="I449" s="198"/>
      <c r="J449" s="39"/>
      <c r="K449" s="39"/>
      <c r="L449" s="42"/>
      <c r="M449" s="199"/>
      <c r="N449" s="200"/>
      <c r="O449" s="67"/>
      <c r="P449" s="67"/>
      <c r="Q449" s="67"/>
      <c r="R449" s="67"/>
      <c r="S449" s="67"/>
      <c r="T449" s="68"/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T449" s="20" t="s">
        <v>157</v>
      </c>
      <c r="AU449" s="20" t="s">
        <v>79</v>
      </c>
    </row>
    <row r="450" spans="1:65" s="16" customFormat="1" ht="11.25">
      <c r="B450" s="236"/>
      <c r="C450" s="237"/>
      <c r="D450" s="196" t="s">
        <v>161</v>
      </c>
      <c r="E450" s="238" t="s">
        <v>19</v>
      </c>
      <c r="F450" s="239" t="s">
        <v>598</v>
      </c>
      <c r="G450" s="237"/>
      <c r="H450" s="238" t="s">
        <v>19</v>
      </c>
      <c r="I450" s="240"/>
      <c r="J450" s="237"/>
      <c r="K450" s="237"/>
      <c r="L450" s="241"/>
      <c r="M450" s="242"/>
      <c r="N450" s="243"/>
      <c r="O450" s="243"/>
      <c r="P450" s="243"/>
      <c r="Q450" s="243"/>
      <c r="R450" s="243"/>
      <c r="S450" s="243"/>
      <c r="T450" s="244"/>
      <c r="AT450" s="245" t="s">
        <v>161</v>
      </c>
      <c r="AU450" s="245" t="s">
        <v>79</v>
      </c>
      <c r="AV450" s="16" t="s">
        <v>77</v>
      </c>
      <c r="AW450" s="16" t="s">
        <v>31</v>
      </c>
      <c r="AX450" s="16" t="s">
        <v>69</v>
      </c>
      <c r="AY450" s="245" t="s">
        <v>146</v>
      </c>
    </row>
    <row r="451" spans="1:65" s="13" customFormat="1" ht="11.25">
      <c r="B451" s="203"/>
      <c r="C451" s="204"/>
      <c r="D451" s="196" t="s">
        <v>161</v>
      </c>
      <c r="E451" s="205" t="s">
        <v>19</v>
      </c>
      <c r="F451" s="206" t="s">
        <v>599</v>
      </c>
      <c r="G451" s="204"/>
      <c r="H451" s="207">
        <v>28.8</v>
      </c>
      <c r="I451" s="208"/>
      <c r="J451" s="204"/>
      <c r="K451" s="204"/>
      <c r="L451" s="209"/>
      <c r="M451" s="210"/>
      <c r="N451" s="211"/>
      <c r="O451" s="211"/>
      <c r="P451" s="211"/>
      <c r="Q451" s="211"/>
      <c r="R451" s="211"/>
      <c r="S451" s="211"/>
      <c r="T451" s="212"/>
      <c r="AT451" s="213" t="s">
        <v>161</v>
      </c>
      <c r="AU451" s="213" t="s">
        <v>79</v>
      </c>
      <c r="AV451" s="13" t="s">
        <v>79</v>
      </c>
      <c r="AW451" s="13" t="s">
        <v>31</v>
      </c>
      <c r="AX451" s="13" t="s">
        <v>69</v>
      </c>
      <c r="AY451" s="213" t="s">
        <v>146</v>
      </c>
    </row>
    <row r="452" spans="1:65" s="14" customFormat="1" ht="11.25">
      <c r="B452" s="214"/>
      <c r="C452" s="215"/>
      <c r="D452" s="196" t="s">
        <v>161</v>
      </c>
      <c r="E452" s="216" t="s">
        <v>19</v>
      </c>
      <c r="F452" s="217" t="s">
        <v>163</v>
      </c>
      <c r="G452" s="215"/>
      <c r="H452" s="218">
        <v>28.8</v>
      </c>
      <c r="I452" s="219"/>
      <c r="J452" s="215"/>
      <c r="K452" s="215"/>
      <c r="L452" s="220"/>
      <c r="M452" s="221"/>
      <c r="N452" s="222"/>
      <c r="O452" s="222"/>
      <c r="P452" s="222"/>
      <c r="Q452" s="222"/>
      <c r="R452" s="222"/>
      <c r="S452" s="222"/>
      <c r="T452" s="223"/>
      <c r="AT452" s="224" t="s">
        <v>161</v>
      </c>
      <c r="AU452" s="224" t="s">
        <v>79</v>
      </c>
      <c r="AV452" s="14" t="s">
        <v>147</v>
      </c>
      <c r="AW452" s="14" t="s">
        <v>31</v>
      </c>
      <c r="AX452" s="14" t="s">
        <v>77</v>
      </c>
      <c r="AY452" s="224" t="s">
        <v>146</v>
      </c>
    </row>
    <row r="453" spans="1:65" s="2" customFormat="1" ht="24.2" customHeight="1">
      <c r="A453" s="37"/>
      <c r="B453" s="38"/>
      <c r="C453" s="182" t="s">
        <v>600</v>
      </c>
      <c r="D453" s="182" t="s">
        <v>151</v>
      </c>
      <c r="E453" s="183" t="s">
        <v>601</v>
      </c>
      <c r="F453" s="184" t="s">
        <v>602</v>
      </c>
      <c r="G453" s="185" t="s">
        <v>154</v>
      </c>
      <c r="H453" s="186">
        <v>28.8</v>
      </c>
      <c r="I453" s="187"/>
      <c r="J453" s="188">
        <f>ROUND(I453*H453,2)</f>
        <v>0</v>
      </c>
      <c r="K453" s="189"/>
      <c r="L453" s="42"/>
      <c r="M453" s="190" t="s">
        <v>19</v>
      </c>
      <c r="N453" s="191" t="s">
        <v>40</v>
      </c>
      <c r="O453" s="67"/>
      <c r="P453" s="192">
        <f>O453*H453</f>
        <v>0</v>
      </c>
      <c r="Q453" s="192">
        <v>2.0000000000000001E-4</v>
      </c>
      <c r="R453" s="192">
        <f>Q453*H453</f>
        <v>5.7600000000000004E-3</v>
      </c>
      <c r="S453" s="192">
        <v>0</v>
      </c>
      <c r="T453" s="193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194" t="s">
        <v>253</v>
      </c>
      <c r="AT453" s="194" t="s">
        <v>151</v>
      </c>
      <c r="AU453" s="194" t="s">
        <v>79</v>
      </c>
      <c r="AY453" s="20" t="s">
        <v>146</v>
      </c>
      <c r="BE453" s="195">
        <f>IF(N453="základní",J453,0)</f>
        <v>0</v>
      </c>
      <c r="BF453" s="195">
        <f>IF(N453="snížená",J453,0)</f>
        <v>0</v>
      </c>
      <c r="BG453" s="195">
        <f>IF(N453="zákl. přenesená",J453,0)</f>
        <v>0</v>
      </c>
      <c r="BH453" s="195">
        <f>IF(N453="sníž. přenesená",J453,0)</f>
        <v>0</v>
      </c>
      <c r="BI453" s="195">
        <f>IF(N453="nulová",J453,0)</f>
        <v>0</v>
      </c>
      <c r="BJ453" s="20" t="s">
        <v>77</v>
      </c>
      <c r="BK453" s="195">
        <f>ROUND(I453*H453,2)</f>
        <v>0</v>
      </c>
      <c r="BL453" s="20" t="s">
        <v>253</v>
      </c>
      <c r="BM453" s="194" t="s">
        <v>603</v>
      </c>
    </row>
    <row r="454" spans="1:65" s="2" customFormat="1" ht="19.5">
      <c r="A454" s="37"/>
      <c r="B454" s="38"/>
      <c r="C454" s="39"/>
      <c r="D454" s="196" t="s">
        <v>157</v>
      </c>
      <c r="E454" s="39"/>
      <c r="F454" s="197" t="s">
        <v>604</v>
      </c>
      <c r="G454" s="39"/>
      <c r="H454" s="39"/>
      <c r="I454" s="198"/>
      <c r="J454" s="39"/>
      <c r="K454" s="39"/>
      <c r="L454" s="42"/>
      <c r="M454" s="199"/>
      <c r="N454" s="200"/>
      <c r="O454" s="67"/>
      <c r="P454" s="67"/>
      <c r="Q454" s="67"/>
      <c r="R454" s="67"/>
      <c r="S454" s="67"/>
      <c r="T454" s="68"/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T454" s="20" t="s">
        <v>157</v>
      </c>
      <c r="AU454" s="20" t="s">
        <v>79</v>
      </c>
    </row>
    <row r="455" spans="1:65" s="13" customFormat="1" ht="11.25">
      <c r="B455" s="203"/>
      <c r="C455" s="204"/>
      <c r="D455" s="196" t="s">
        <v>161</v>
      </c>
      <c r="E455" s="205" t="s">
        <v>19</v>
      </c>
      <c r="F455" s="206" t="s">
        <v>198</v>
      </c>
      <c r="G455" s="204"/>
      <c r="H455" s="207">
        <v>13.8</v>
      </c>
      <c r="I455" s="208"/>
      <c r="J455" s="204"/>
      <c r="K455" s="204"/>
      <c r="L455" s="209"/>
      <c r="M455" s="210"/>
      <c r="N455" s="211"/>
      <c r="O455" s="211"/>
      <c r="P455" s="211"/>
      <c r="Q455" s="211"/>
      <c r="R455" s="211"/>
      <c r="S455" s="211"/>
      <c r="T455" s="212"/>
      <c r="AT455" s="213" t="s">
        <v>161</v>
      </c>
      <c r="AU455" s="213" t="s">
        <v>79</v>
      </c>
      <c r="AV455" s="13" t="s">
        <v>79</v>
      </c>
      <c r="AW455" s="13" t="s">
        <v>31</v>
      </c>
      <c r="AX455" s="13" t="s">
        <v>69</v>
      </c>
      <c r="AY455" s="213" t="s">
        <v>146</v>
      </c>
    </row>
    <row r="456" spans="1:65" s="14" customFormat="1" ht="11.25">
      <c r="B456" s="214"/>
      <c r="C456" s="215"/>
      <c r="D456" s="196" t="s">
        <v>161</v>
      </c>
      <c r="E456" s="216" t="s">
        <v>19</v>
      </c>
      <c r="F456" s="217" t="s">
        <v>163</v>
      </c>
      <c r="G456" s="215"/>
      <c r="H456" s="218">
        <v>13.8</v>
      </c>
      <c r="I456" s="219"/>
      <c r="J456" s="215"/>
      <c r="K456" s="215"/>
      <c r="L456" s="220"/>
      <c r="M456" s="221"/>
      <c r="N456" s="222"/>
      <c r="O456" s="222"/>
      <c r="P456" s="222"/>
      <c r="Q456" s="222"/>
      <c r="R456" s="222"/>
      <c r="S456" s="222"/>
      <c r="T456" s="223"/>
      <c r="AT456" s="224" t="s">
        <v>161</v>
      </c>
      <c r="AU456" s="224" t="s">
        <v>79</v>
      </c>
      <c r="AV456" s="14" t="s">
        <v>147</v>
      </c>
      <c r="AW456" s="14" t="s">
        <v>31</v>
      </c>
      <c r="AX456" s="14" t="s">
        <v>69</v>
      </c>
      <c r="AY456" s="224" t="s">
        <v>146</v>
      </c>
    </row>
    <row r="457" spans="1:65" s="13" customFormat="1" ht="11.25">
      <c r="B457" s="203"/>
      <c r="C457" s="204"/>
      <c r="D457" s="196" t="s">
        <v>161</v>
      </c>
      <c r="E457" s="205" t="s">
        <v>19</v>
      </c>
      <c r="F457" s="206" t="s">
        <v>162</v>
      </c>
      <c r="G457" s="204"/>
      <c r="H457" s="207">
        <v>15</v>
      </c>
      <c r="I457" s="208"/>
      <c r="J457" s="204"/>
      <c r="K457" s="204"/>
      <c r="L457" s="209"/>
      <c r="M457" s="210"/>
      <c r="N457" s="211"/>
      <c r="O457" s="211"/>
      <c r="P457" s="211"/>
      <c r="Q457" s="211"/>
      <c r="R457" s="211"/>
      <c r="S457" s="211"/>
      <c r="T457" s="212"/>
      <c r="AT457" s="213" t="s">
        <v>161</v>
      </c>
      <c r="AU457" s="213" t="s">
        <v>79</v>
      </c>
      <c r="AV457" s="13" t="s">
        <v>79</v>
      </c>
      <c r="AW457" s="13" t="s">
        <v>31</v>
      </c>
      <c r="AX457" s="13" t="s">
        <v>69</v>
      </c>
      <c r="AY457" s="213" t="s">
        <v>146</v>
      </c>
    </row>
    <row r="458" spans="1:65" s="14" customFormat="1" ht="11.25">
      <c r="B458" s="214"/>
      <c r="C458" s="215"/>
      <c r="D458" s="196" t="s">
        <v>161</v>
      </c>
      <c r="E458" s="216" t="s">
        <v>19</v>
      </c>
      <c r="F458" s="217" t="s">
        <v>163</v>
      </c>
      <c r="G458" s="215"/>
      <c r="H458" s="218">
        <v>15</v>
      </c>
      <c r="I458" s="219"/>
      <c r="J458" s="215"/>
      <c r="K458" s="215"/>
      <c r="L458" s="220"/>
      <c r="M458" s="221"/>
      <c r="N458" s="222"/>
      <c r="O458" s="222"/>
      <c r="P458" s="222"/>
      <c r="Q458" s="222"/>
      <c r="R458" s="222"/>
      <c r="S458" s="222"/>
      <c r="T458" s="223"/>
      <c r="AT458" s="224" t="s">
        <v>161</v>
      </c>
      <c r="AU458" s="224" t="s">
        <v>79</v>
      </c>
      <c r="AV458" s="14" t="s">
        <v>147</v>
      </c>
      <c r="AW458" s="14" t="s">
        <v>31</v>
      </c>
      <c r="AX458" s="14" t="s">
        <v>69</v>
      </c>
      <c r="AY458" s="224" t="s">
        <v>146</v>
      </c>
    </row>
    <row r="459" spans="1:65" s="15" customFormat="1" ht="11.25">
      <c r="B459" s="225"/>
      <c r="C459" s="226"/>
      <c r="D459" s="196" t="s">
        <v>161</v>
      </c>
      <c r="E459" s="227" t="s">
        <v>19</v>
      </c>
      <c r="F459" s="228" t="s">
        <v>164</v>
      </c>
      <c r="G459" s="226"/>
      <c r="H459" s="229">
        <v>28.8</v>
      </c>
      <c r="I459" s="230"/>
      <c r="J459" s="226"/>
      <c r="K459" s="226"/>
      <c r="L459" s="231"/>
      <c r="M459" s="232"/>
      <c r="N459" s="233"/>
      <c r="O459" s="233"/>
      <c r="P459" s="233"/>
      <c r="Q459" s="233"/>
      <c r="R459" s="233"/>
      <c r="S459" s="233"/>
      <c r="T459" s="234"/>
      <c r="AT459" s="235" t="s">
        <v>161</v>
      </c>
      <c r="AU459" s="235" t="s">
        <v>79</v>
      </c>
      <c r="AV459" s="15" t="s">
        <v>155</v>
      </c>
      <c r="AW459" s="15" t="s">
        <v>31</v>
      </c>
      <c r="AX459" s="15" t="s">
        <v>77</v>
      </c>
      <c r="AY459" s="235" t="s">
        <v>146</v>
      </c>
    </row>
    <row r="460" spans="1:65" s="2" customFormat="1" ht="33" customHeight="1">
      <c r="A460" s="37"/>
      <c r="B460" s="38"/>
      <c r="C460" s="182" t="s">
        <v>605</v>
      </c>
      <c r="D460" s="182" t="s">
        <v>151</v>
      </c>
      <c r="E460" s="183" t="s">
        <v>606</v>
      </c>
      <c r="F460" s="184" t="s">
        <v>607</v>
      </c>
      <c r="G460" s="185" t="s">
        <v>154</v>
      </c>
      <c r="H460" s="186">
        <v>57.6</v>
      </c>
      <c r="I460" s="187"/>
      <c r="J460" s="188">
        <f>ROUND(I460*H460,2)</f>
        <v>0</v>
      </c>
      <c r="K460" s="189"/>
      <c r="L460" s="42"/>
      <c r="M460" s="190" t="s">
        <v>19</v>
      </c>
      <c r="N460" s="191" t="s">
        <v>40</v>
      </c>
      <c r="O460" s="67"/>
      <c r="P460" s="192">
        <f>O460*H460</f>
        <v>0</v>
      </c>
      <c r="Q460" s="192">
        <v>2.5999999999999998E-4</v>
      </c>
      <c r="R460" s="192">
        <f>Q460*H460</f>
        <v>1.4976E-2</v>
      </c>
      <c r="S460" s="192">
        <v>0</v>
      </c>
      <c r="T460" s="193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194" t="s">
        <v>253</v>
      </c>
      <c r="AT460" s="194" t="s">
        <v>151</v>
      </c>
      <c r="AU460" s="194" t="s">
        <v>79</v>
      </c>
      <c r="AY460" s="20" t="s">
        <v>146</v>
      </c>
      <c r="BE460" s="195">
        <f>IF(N460="základní",J460,0)</f>
        <v>0</v>
      </c>
      <c r="BF460" s="195">
        <f>IF(N460="snížená",J460,0)</f>
        <v>0</v>
      </c>
      <c r="BG460" s="195">
        <f>IF(N460="zákl. přenesená",J460,0)</f>
        <v>0</v>
      </c>
      <c r="BH460" s="195">
        <f>IF(N460="sníž. přenesená",J460,0)</f>
        <v>0</v>
      </c>
      <c r="BI460" s="195">
        <f>IF(N460="nulová",J460,0)</f>
        <v>0</v>
      </c>
      <c r="BJ460" s="20" t="s">
        <v>77</v>
      </c>
      <c r="BK460" s="195">
        <f>ROUND(I460*H460,2)</f>
        <v>0</v>
      </c>
      <c r="BL460" s="20" t="s">
        <v>253</v>
      </c>
      <c r="BM460" s="194" t="s">
        <v>608</v>
      </c>
    </row>
    <row r="461" spans="1:65" s="2" customFormat="1" ht="29.25">
      <c r="A461" s="37"/>
      <c r="B461" s="38"/>
      <c r="C461" s="39"/>
      <c r="D461" s="196" t="s">
        <v>157</v>
      </c>
      <c r="E461" s="39"/>
      <c r="F461" s="197" t="s">
        <v>609</v>
      </c>
      <c r="G461" s="39"/>
      <c r="H461" s="39"/>
      <c r="I461" s="198"/>
      <c r="J461" s="39"/>
      <c r="K461" s="39"/>
      <c r="L461" s="42"/>
      <c r="M461" s="199"/>
      <c r="N461" s="200"/>
      <c r="O461" s="67"/>
      <c r="P461" s="67"/>
      <c r="Q461" s="67"/>
      <c r="R461" s="67"/>
      <c r="S461" s="67"/>
      <c r="T461" s="68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T461" s="20" t="s">
        <v>157</v>
      </c>
      <c r="AU461" s="20" t="s">
        <v>79</v>
      </c>
    </row>
    <row r="462" spans="1:65" s="2" customFormat="1" ht="11.25">
      <c r="A462" s="37"/>
      <c r="B462" s="38"/>
      <c r="C462" s="39"/>
      <c r="D462" s="201" t="s">
        <v>159</v>
      </c>
      <c r="E462" s="39"/>
      <c r="F462" s="202" t="s">
        <v>610</v>
      </c>
      <c r="G462" s="39"/>
      <c r="H462" s="39"/>
      <c r="I462" s="198"/>
      <c r="J462" s="39"/>
      <c r="K462" s="39"/>
      <c r="L462" s="42"/>
      <c r="M462" s="199"/>
      <c r="N462" s="200"/>
      <c r="O462" s="67"/>
      <c r="P462" s="67"/>
      <c r="Q462" s="67"/>
      <c r="R462" s="67"/>
      <c r="S462" s="67"/>
      <c r="T462" s="68"/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T462" s="20" t="s">
        <v>159</v>
      </c>
      <c r="AU462" s="20" t="s">
        <v>79</v>
      </c>
    </row>
    <row r="463" spans="1:65" s="13" customFormat="1" ht="11.25">
      <c r="B463" s="203"/>
      <c r="C463" s="204"/>
      <c r="D463" s="196" t="s">
        <v>161</v>
      </c>
      <c r="E463" s="205" t="s">
        <v>19</v>
      </c>
      <c r="F463" s="206" t="s">
        <v>198</v>
      </c>
      <c r="G463" s="204"/>
      <c r="H463" s="207">
        <v>13.8</v>
      </c>
      <c r="I463" s="208"/>
      <c r="J463" s="204"/>
      <c r="K463" s="204"/>
      <c r="L463" s="209"/>
      <c r="M463" s="210"/>
      <c r="N463" s="211"/>
      <c r="O463" s="211"/>
      <c r="P463" s="211"/>
      <c r="Q463" s="211"/>
      <c r="R463" s="211"/>
      <c r="S463" s="211"/>
      <c r="T463" s="212"/>
      <c r="AT463" s="213" t="s">
        <v>161</v>
      </c>
      <c r="AU463" s="213" t="s">
        <v>79</v>
      </c>
      <c r="AV463" s="13" t="s">
        <v>79</v>
      </c>
      <c r="AW463" s="13" t="s">
        <v>31</v>
      </c>
      <c r="AX463" s="13" t="s">
        <v>69</v>
      </c>
      <c r="AY463" s="213" t="s">
        <v>146</v>
      </c>
    </row>
    <row r="464" spans="1:65" s="14" customFormat="1" ht="11.25">
      <c r="B464" s="214"/>
      <c r="C464" s="215"/>
      <c r="D464" s="196" t="s">
        <v>161</v>
      </c>
      <c r="E464" s="216" t="s">
        <v>19</v>
      </c>
      <c r="F464" s="217" t="s">
        <v>163</v>
      </c>
      <c r="G464" s="215"/>
      <c r="H464" s="218">
        <v>13.8</v>
      </c>
      <c r="I464" s="219"/>
      <c r="J464" s="215"/>
      <c r="K464" s="215"/>
      <c r="L464" s="220"/>
      <c r="M464" s="221"/>
      <c r="N464" s="222"/>
      <c r="O464" s="222"/>
      <c r="P464" s="222"/>
      <c r="Q464" s="222"/>
      <c r="R464" s="222"/>
      <c r="S464" s="222"/>
      <c r="T464" s="223"/>
      <c r="AT464" s="224" t="s">
        <v>161</v>
      </c>
      <c r="AU464" s="224" t="s">
        <v>79</v>
      </c>
      <c r="AV464" s="14" t="s">
        <v>147</v>
      </c>
      <c r="AW464" s="14" t="s">
        <v>31</v>
      </c>
      <c r="AX464" s="14" t="s">
        <v>69</v>
      </c>
      <c r="AY464" s="224" t="s">
        <v>146</v>
      </c>
    </row>
    <row r="465" spans="1:65" s="13" customFormat="1" ht="11.25">
      <c r="B465" s="203"/>
      <c r="C465" s="204"/>
      <c r="D465" s="196" t="s">
        <v>161</v>
      </c>
      <c r="E465" s="205" t="s">
        <v>19</v>
      </c>
      <c r="F465" s="206" t="s">
        <v>162</v>
      </c>
      <c r="G465" s="204"/>
      <c r="H465" s="207">
        <v>15</v>
      </c>
      <c r="I465" s="208"/>
      <c r="J465" s="204"/>
      <c r="K465" s="204"/>
      <c r="L465" s="209"/>
      <c r="M465" s="210"/>
      <c r="N465" s="211"/>
      <c r="O465" s="211"/>
      <c r="P465" s="211"/>
      <c r="Q465" s="211"/>
      <c r="R465" s="211"/>
      <c r="S465" s="211"/>
      <c r="T465" s="212"/>
      <c r="AT465" s="213" t="s">
        <v>161</v>
      </c>
      <c r="AU465" s="213" t="s">
        <v>79</v>
      </c>
      <c r="AV465" s="13" t="s">
        <v>79</v>
      </c>
      <c r="AW465" s="13" t="s">
        <v>31</v>
      </c>
      <c r="AX465" s="13" t="s">
        <v>69</v>
      </c>
      <c r="AY465" s="213" t="s">
        <v>146</v>
      </c>
    </row>
    <row r="466" spans="1:65" s="14" customFormat="1" ht="11.25">
      <c r="B466" s="214"/>
      <c r="C466" s="215"/>
      <c r="D466" s="196" t="s">
        <v>161</v>
      </c>
      <c r="E466" s="216" t="s">
        <v>19</v>
      </c>
      <c r="F466" s="217" t="s">
        <v>163</v>
      </c>
      <c r="G466" s="215"/>
      <c r="H466" s="218">
        <v>15</v>
      </c>
      <c r="I466" s="219"/>
      <c r="J466" s="215"/>
      <c r="K466" s="215"/>
      <c r="L466" s="220"/>
      <c r="M466" s="221"/>
      <c r="N466" s="222"/>
      <c r="O466" s="222"/>
      <c r="P466" s="222"/>
      <c r="Q466" s="222"/>
      <c r="R466" s="222"/>
      <c r="S466" s="222"/>
      <c r="T466" s="223"/>
      <c r="AT466" s="224" t="s">
        <v>161</v>
      </c>
      <c r="AU466" s="224" t="s">
        <v>79</v>
      </c>
      <c r="AV466" s="14" t="s">
        <v>147</v>
      </c>
      <c r="AW466" s="14" t="s">
        <v>31</v>
      </c>
      <c r="AX466" s="14" t="s">
        <v>69</v>
      </c>
      <c r="AY466" s="224" t="s">
        <v>146</v>
      </c>
    </row>
    <row r="467" spans="1:65" s="16" customFormat="1" ht="11.25">
      <c r="B467" s="236"/>
      <c r="C467" s="237"/>
      <c r="D467" s="196" t="s">
        <v>161</v>
      </c>
      <c r="E467" s="238" t="s">
        <v>19</v>
      </c>
      <c r="F467" s="239" t="s">
        <v>598</v>
      </c>
      <c r="G467" s="237"/>
      <c r="H467" s="238" t="s">
        <v>19</v>
      </c>
      <c r="I467" s="240"/>
      <c r="J467" s="237"/>
      <c r="K467" s="237"/>
      <c r="L467" s="241"/>
      <c r="M467" s="242"/>
      <c r="N467" s="243"/>
      <c r="O467" s="243"/>
      <c r="P467" s="243"/>
      <c r="Q467" s="243"/>
      <c r="R467" s="243"/>
      <c r="S467" s="243"/>
      <c r="T467" s="244"/>
      <c r="AT467" s="245" t="s">
        <v>161</v>
      </c>
      <c r="AU467" s="245" t="s">
        <v>79</v>
      </c>
      <c r="AV467" s="16" t="s">
        <v>77</v>
      </c>
      <c r="AW467" s="16" t="s">
        <v>31</v>
      </c>
      <c r="AX467" s="16" t="s">
        <v>69</v>
      </c>
      <c r="AY467" s="245" t="s">
        <v>146</v>
      </c>
    </row>
    <row r="468" spans="1:65" s="13" customFormat="1" ht="11.25">
      <c r="B468" s="203"/>
      <c r="C468" s="204"/>
      <c r="D468" s="196" t="s">
        <v>161</v>
      </c>
      <c r="E468" s="205" t="s">
        <v>19</v>
      </c>
      <c r="F468" s="206" t="s">
        <v>599</v>
      </c>
      <c r="G468" s="204"/>
      <c r="H468" s="207">
        <v>28.8</v>
      </c>
      <c r="I468" s="208"/>
      <c r="J468" s="204"/>
      <c r="K468" s="204"/>
      <c r="L468" s="209"/>
      <c r="M468" s="210"/>
      <c r="N468" s="211"/>
      <c r="O468" s="211"/>
      <c r="P468" s="211"/>
      <c r="Q468" s="211"/>
      <c r="R468" s="211"/>
      <c r="S468" s="211"/>
      <c r="T468" s="212"/>
      <c r="AT468" s="213" t="s">
        <v>161</v>
      </c>
      <c r="AU468" s="213" t="s">
        <v>79</v>
      </c>
      <c r="AV468" s="13" t="s">
        <v>79</v>
      </c>
      <c r="AW468" s="13" t="s">
        <v>31</v>
      </c>
      <c r="AX468" s="13" t="s">
        <v>69</v>
      </c>
      <c r="AY468" s="213" t="s">
        <v>146</v>
      </c>
    </row>
    <row r="469" spans="1:65" s="14" customFormat="1" ht="11.25">
      <c r="B469" s="214"/>
      <c r="C469" s="215"/>
      <c r="D469" s="196" t="s">
        <v>161</v>
      </c>
      <c r="E469" s="216" t="s">
        <v>19</v>
      </c>
      <c r="F469" s="217" t="s">
        <v>163</v>
      </c>
      <c r="G469" s="215"/>
      <c r="H469" s="218">
        <v>28.8</v>
      </c>
      <c r="I469" s="219"/>
      <c r="J469" s="215"/>
      <c r="K469" s="215"/>
      <c r="L469" s="220"/>
      <c r="M469" s="221"/>
      <c r="N469" s="222"/>
      <c r="O469" s="222"/>
      <c r="P469" s="222"/>
      <c r="Q469" s="222"/>
      <c r="R469" s="222"/>
      <c r="S469" s="222"/>
      <c r="T469" s="223"/>
      <c r="AT469" s="224" t="s">
        <v>161</v>
      </c>
      <c r="AU469" s="224" t="s">
        <v>79</v>
      </c>
      <c r="AV469" s="14" t="s">
        <v>147</v>
      </c>
      <c r="AW469" s="14" t="s">
        <v>31</v>
      </c>
      <c r="AX469" s="14" t="s">
        <v>69</v>
      </c>
      <c r="AY469" s="224" t="s">
        <v>146</v>
      </c>
    </row>
    <row r="470" spans="1:65" s="15" customFormat="1" ht="11.25">
      <c r="B470" s="225"/>
      <c r="C470" s="226"/>
      <c r="D470" s="196" t="s">
        <v>161</v>
      </c>
      <c r="E470" s="227" t="s">
        <v>19</v>
      </c>
      <c r="F470" s="228" t="s">
        <v>164</v>
      </c>
      <c r="G470" s="226"/>
      <c r="H470" s="229">
        <v>57.6</v>
      </c>
      <c r="I470" s="230"/>
      <c r="J470" s="226"/>
      <c r="K470" s="226"/>
      <c r="L470" s="231"/>
      <c r="M470" s="232"/>
      <c r="N470" s="233"/>
      <c r="O470" s="233"/>
      <c r="P470" s="233"/>
      <c r="Q470" s="233"/>
      <c r="R470" s="233"/>
      <c r="S470" s="233"/>
      <c r="T470" s="234"/>
      <c r="AT470" s="235" t="s">
        <v>161</v>
      </c>
      <c r="AU470" s="235" t="s">
        <v>79</v>
      </c>
      <c r="AV470" s="15" t="s">
        <v>155</v>
      </c>
      <c r="AW470" s="15" t="s">
        <v>31</v>
      </c>
      <c r="AX470" s="15" t="s">
        <v>77</v>
      </c>
      <c r="AY470" s="235" t="s">
        <v>146</v>
      </c>
    </row>
    <row r="471" spans="1:65" s="12" customFormat="1" ht="25.9" customHeight="1">
      <c r="B471" s="166"/>
      <c r="C471" s="167"/>
      <c r="D471" s="168" t="s">
        <v>68</v>
      </c>
      <c r="E471" s="169" t="s">
        <v>223</v>
      </c>
      <c r="F471" s="169" t="s">
        <v>611</v>
      </c>
      <c r="G471" s="167"/>
      <c r="H471" s="167"/>
      <c r="I471" s="170"/>
      <c r="J471" s="171">
        <f>BK471</f>
        <v>0</v>
      </c>
      <c r="K471" s="167"/>
      <c r="L471" s="172"/>
      <c r="M471" s="173"/>
      <c r="N471" s="174"/>
      <c r="O471" s="174"/>
      <c r="P471" s="175">
        <f>P472</f>
        <v>0</v>
      </c>
      <c r="Q471" s="174"/>
      <c r="R471" s="175">
        <f>R472</f>
        <v>0</v>
      </c>
      <c r="S471" s="174"/>
      <c r="T471" s="176">
        <f>T472</f>
        <v>0</v>
      </c>
      <c r="AR471" s="177" t="s">
        <v>147</v>
      </c>
      <c r="AT471" s="178" t="s">
        <v>68</v>
      </c>
      <c r="AU471" s="178" t="s">
        <v>69</v>
      </c>
      <c r="AY471" s="177" t="s">
        <v>146</v>
      </c>
      <c r="BK471" s="179">
        <f>BK472</f>
        <v>0</v>
      </c>
    </row>
    <row r="472" spans="1:65" s="12" customFormat="1" ht="22.9" customHeight="1">
      <c r="B472" s="166"/>
      <c r="C472" s="167"/>
      <c r="D472" s="168" t="s">
        <v>68</v>
      </c>
      <c r="E472" s="180" t="s">
        <v>612</v>
      </c>
      <c r="F472" s="180" t="s">
        <v>613</v>
      </c>
      <c r="G472" s="167"/>
      <c r="H472" s="167"/>
      <c r="I472" s="170"/>
      <c r="J472" s="181">
        <f>BK472</f>
        <v>0</v>
      </c>
      <c r="K472" s="167"/>
      <c r="L472" s="172"/>
      <c r="M472" s="173"/>
      <c r="N472" s="174"/>
      <c r="O472" s="174"/>
      <c r="P472" s="175">
        <f>SUM(P473:P477)</f>
        <v>0</v>
      </c>
      <c r="Q472" s="174"/>
      <c r="R472" s="175">
        <f>SUM(R473:R477)</f>
        <v>0</v>
      </c>
      <c r="S472" s="174"/>
      <c r="T472" s="176">
        <f>SUM(T473:T477)</f>
        <v>0</v>
      </c>
      <c r="AR472" s="177" t="s">
        <v>147</v>
      </c>
      <c r="AT472" s="178" t="s">
        <v>68</v>
      </c>
      <c r="AU472" s="178" t="s">
        <v>77</v>
      </c>
      <c r="AY472" s="177" t="s">
        <v>146</v>
      </c>
      <c r="BK472" s="179">
        <f>SUM(BK473:BK477)</f>
        <v>0</v>
      </c>
    </row>
    <row r="473" spans="1:65" s="2" customFormat="1" ht="24.2" customHeight="1">
      <c r="A473" s="37"/>
      <c r="B473" s="38"/>
      <c r="C473" s="182" t="s">
        <v>614</v>
      </c>
      <c r="D473" s="182" t="s">
        <v>151</v>
      </c>
      <c r="E473" s="183" t="s">
        <v>615</v>
      </c>
      <c r="F473" s="184" t="s">
        <v>616</v>
      </c>
      <c r="G473" s="185" t="s">
        <v>235</v>
      </c>
      <c r="H473" s="186">
        <v>14</v>
      </c>
      <c r="I473" s="187"/>
      <c r="J473" s="188">
        <f>ROUND(I473*H473,2)</f>
        <v>0</v>
      </c>
      <c r="K473" s="189"/>
      <c r="L473" s="42"/>
      <c r="M473" s="190" t="s">
        <v>19</v>
      </c>
      <c r="N473" s="191" t="s">
        <v>40</v>
      </c>
      <c r="O473" s="67"/>
      <c r="P473" s="192">
        <f>O473*H473</f>
        <v>0</v>
      </c>
      <c r="Q473" s="192">
        <v>0</v>
      </c>
      <c r="R473" s="192">
        <f>Q473*H473</f>
        <v>0</v>
      </c>
      <c r="S473" s="192">
        <v>0</v>
      </c>
      <c r="T473" s="193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194" t="s">
        <v>289</v>
      </c>
      <c r="AT473" s="194" t="s">
        <v>151</v>
      </c>
      <c r="AU473" s="194" t="s">
        <v>79</v>
      </c>
      <c r="AY473" s="20" t="s">
        <v>146</v>
      </c>
      <c r="BE473" s="195">
        <f>IF(N473="základní",J473,0)</f>
        <v>0</v>
      </c>
      <c r="BF473" s="195">
        <f>IF(N473="snížená",J473,0)</f>
        <v>0</v>
      </c>
      <c r="BG473" s="195">
        <f>IF(N473="zákl. přenesená",J473,0)</f>
        <v>0</v>
      </c>
      <c r="BH473" s="195">
        <f>IF(N473="sníž. přenesená",J473,0)</f>
        <v>0</v>
      </c>
      <c r="BI473" s="195">
        <f>IF(N473="nulová",J473,0)</f>
        <v>0</v>
      </c>
      <c r="BJ473" s="20" t="s">
        <v>77</v>
      </c>
      <c r="BK473" s="195">
        <f>ROUND(I473*H473,2)</f>
        <v>0</v>
      </c>
      <c r="BL473" s="20" t="s">
        <v>289</v>
      </c>
      <c r="BM473" s="194" t="s">
        <v>617</v>
      </c>
    </row>
    <row r="474" spans="1:65" s="2" customFormat="1" ht="19.5">
      <c r="A474" s="37"/>
      <c r="B474" s="38"/>
      <c r="C474" s="39"/>
      <c r="D474" s="196" t="s">
        <v>157</v>
      </c>
      <c r="E474" s="39"/>
      <c r="F474" s="197" t="s">
        <v>618</v>
      </c>
      <c r="G474" s="39"/>
      <c r="H474" s="39"/>
      <c r="I474" s="198"/>
      <c r="J474" s="39"/>
      <c r="K474" s="39"/>
      <c r="L474" s="42"/>
      <c r="M474" s="199"/>
      <c r="N474" s="200"/>
      <c r="O474" s="67"/>
      <c r="P474" s="67"/>
      <c r="Q474" s="67"/>
      <c r="R474" s="67"/>
      <c r="S474" s="67"/>
      <c r="T474" s="68"/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T474" s="20" t="s">
        <v>157</v>
      </c>
      <c r="AU474" s="20" t="s">
        <v>79</v>
      </c>
    </row>
    <row r="475" spans="1:65" s="2" customFormat="1" ht="11.25">
      <c r="A475" s="37"/>
      <c r="B475" s="38"/>
      <c r="C475" s="39"/>
      <c r="D475" s="201" t="s">
        <v>159</v>
      </c>
      <c r="E475" s="39"/>
      <c r="F475" s="202" t="s">
        <v>619</v>
      </c>
      <c r="G475" s="39"/>
      <c r="H475" s="39"/>
      <c r="I475" s="198"/>
      <c r="J475" s="39"/>
      <c r="K475" s="39"/>
      <c r="L475" s="42"/>
      <c r="M475" s="199"/>
      <c r="N475" s="200"/>
      <c r="O475" s="67"/>
      <c r="P475" s="67"/>
      <c r="Q475" s="67"/>
      <c r="R475" s="67"/>
      <c r="S475" s="67"/>
      <c r="T475" s="68"/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T475" s="20" t="s">
        <v>159</v>
      </c>
      <c r="AU475" s="20" t="s">
        <v>79</v>
      </c>
    </row>
    <row r="476" spans="1:65" s="13" customFormat="1" ht="11.25">
      <c r="B476" s="203"/>
      <c r="C476" s="204"/>
      <c r="D476" s="196" t="s">
        <v>161</v>
      </c>
      <c r="E476" s="205" t="s">
        <v>19</v>
      </c>
      <c r="F476" s="206" t="s">
        <v>243</v>
      </c>
      <c r="G476" s="204"/>
      <c r="H476" s="207">
        <v>14</v>
      </c>
      <c r="I476" s="208"/>
      <c r="J476" s="204"/>
      <c r="K476" s="204"/>
      <c r="L476" s="209"/>
      <c r="M476" s="210"/>
      <c r="N476" s="211"/>
      <c r="O476" s="211"/>
      <c r="P476" s="211"/>
      <c r="Q476" s="211"/>
      <c r="R476" s="211"/>
      <c r="S476" s="211"/>
      <c r="T476" s="212"/>
      <c r="AT476" s="213" t="s">
        <v>161</v>
      </c>
      <c r="AU476" s="213" t="s">
        <v>79</v>
      </c>
      <c r="AV476" s="13" t="s">
        <v>79</v>
      </c>
      <c r="AW476" s="13" t="s">
        <v>31</v>
      </c>
      <c r="AX476" s="13" t="s">
        <v>69</v>
      </c>
      <c r="AY476" s="213" t="s">
        <v>146</v>
      </c>
    </row>
    <row r="477" spans="1:65" s="14" customFormat="1" ht="11.25">
      <c r="B477" s="214"/>
      <c r="C477" s="215"/>
      <c r="D477" s="196" t="s">
        <v>161</v>
      </c>
      <c r="E477" s="216" t="s">
        <v>19</v>
      </c>
      <c r="F477" s="217" t="s">
        <v>163</v>
      </c>
      <c r="G477" s="215"/>
      <c r="H477" s="218">
        <v>14</v>
      </c>
      <c r="I477" s="219"/>
      <c r="J477" s="215"/>
      <c r="K477" s="215"/>
      <c r="L477" s="220"/>
      <c r="M477" s="221"/>
      <c r="N477" s="222"/>
      <c r="O477" s="222"/>
      <c r="P477" s="222"/>
      <c r="Q477" s="222"/>
      <c r="R477" s="222"/>
      <c r="S477" s="222"/>
      <c r="T477" s="223"/>
      <c r="AT477" s="224" t="s">
        <v>161</v>
      </c>
      <c r="AU477" s="224" t="s">
        <v>79</v>
      </c>
      <c r="AV477" s="14" t="s">
        <v>147</v>
      </c>
      <c r="AW477" s="14" t="s">
        <v>31</v>
      </c>
      <c r="AX477" s="14" t="s">
        <v>77</v>
      </c>
      <c r="AY477" s="224" t="s">
        <v>146</v>
      </c>
    </row>
    <row r="478" spans="1:65" s="12" customFormat="1" ht="25.9" customHeight="1">
      <c r="B478" s="166"/>
      <c r="C478" s="167"/>
      <c r="D478" s="168" t="s">
        <v>68</v>
      </c>
      <c r="E478" s="169" t="s">
        <v>620</v>
      </c>
      <c r="F478" s="169" t="s">
        <v>621</v>
      </c>
      <c r="G478" s="167"/>
      <c r="H478" s="167"/>
      <c r="I478" s="170"/>
      <c r="J478" s="171">
        <f>BK478</f>
        <v>0</v>
      </c>
      <c r="K478" s="167"/>
      <c r="L478" s="172"/>
      <c r="M478" s="173"/>
      <c r="N478" s="174"/>
      <c r="O478" s="174"/>
      <c r="P478" s="175">
        <f>SUM(P479:P496)</f>
        <v>0</v>
      </c>
      <c r="Q478" s="174"/>
      <c r="R478" s="175">
        <f>SUM(R479:R496)</f>
        <v>0</v>
      </c>
      <c r="S478" s="174"/>
      <c r="T478" s="176">
        <f>SUM(T479:T496)</f>
        <v>0</v>
      </c>
      <c r="AR478" s="177" t="s">
        <v>155</v>
      </c>
      <c r="AT478" s="178" t="s">
        <v>68</v>
      </c>
      <c r="AU478" s="178" t="s">
        <v>69</v>
      </c>
      <c r="AY478" s="177" t="s">
        <v>146</v>
      </c>
      <c r="BK478" s="179">
        <f>SUM(BK479:BK496)</f>
        <v>0</v>
      </c>
    </row>
    <row r="479" spans="1:65" s="2" customFormat="1" ht="16.5" customHeight="1">
      <c r="A479" s="37"/>
      <c r="B479" s="38"/>
      <c r="C479" s="182" t="s">
        <v>622</v>
      </c>
      <c r="D479" s="182" t="s">
        <v>151</v>
      </c>
      <c r="E479" s="183" t="s">
        <v>623</v>
      </c>
      <c r="F479" s="184" t="s">
        <v>624</v>
      </c>
      <c r="G479" s="185" t="s">
        <v>625</v>
      </c>
      <c r="H479" s="186">
        <v>15</v>
      </c>
      <c r="I479" s="187"/>
      <c r="J479" s="188">
        <f>ROUND(I479*H479,2)</f>
        <v>0</v>
      </c>
      <c r="K479" s="189"/>
      <c r="L479" s="42"/>
      <c r="M479" s="190" t="s">
        <v>19</v>
      </c>
      <c r="N479" s="191" t="s">
        <v>40</v>
      </c>
      <c r="O479" s="67"/>
      <c r="P479" s="192">
        <f>O479*H479</f>
        <v>0</v>
      </c>
      <c r="Q479" s="192">
        <v>0</v>
      </c>
      <c r="R479" s="192">
        <f>Q479*H479</f>
        <v>0</v>
      </c>
      <c r="S479" s="192">
        <v>0</v>
      </c>
      <c r="T479" s="193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194" t="s">
        <v>626</v>
      </c>
      <c r="AT479" s="194" t="s">
        <v>151</v>
      </c>
      <c r="AU479" s="194" t="s">
        <v>77</v>
      </c>
      <c r="AY479" s="20" t="s">
        <v>146</v>
      </c>
      <c r="BE479" s="195">
        <f>IF(N479="základní",J479,0)</f>
        <v>0</v>
      </c>
      <c r="BF479" s="195">
        <f>IF(N479="snížená",J479,0)</f>
        <v>0</v>
      </c>
      <c r="BG479" s="195">
        <f>IF(N479="zákl. přenesená",J479,0)</f>
        <v>0</v>
      </c>
      <c r="BH479" s="195">
        <f>IF(N479="sníž. přenesená",J479,0)</f>
        <v>0</v>
      </c>
      <c r="BI479" s="195">
        <f>IF(N479="nulová",J479,0)</f>
        <v>0</v>
      </c>
      <c r="BJ479" s="20" t="s">
        <v>77</v>
      </c>
      <c r="BK479" s="195">
        <f>ROUND(I479*H479,2)</f>
        <v>0</v>
      </c>
      <c r="BL479" s="20" t="s">
        <v>626</v>
      </c>
      <c r="BM479" s="194" t="s">
        <v>627</v>
      </c>
    </row>
    <row r="480" spans="1:65" s="2" customFormat="1" ht="19.5">
      <c r="A480" s="37"/>
      <c r="B480" s="38"/>
      <c r="C480" s="39"/>
      <c r="D480" s="196" t="s">
        <v>157</v>
      </c>
      <c r="E480" s="39"/>
      <c r="F480" s="197" t="s">
        <v>628</v>
      </c>
      <c r="G480" s="39"/>
      <c r="H480" s="39"/>
      <c r="I480" s="198"/>
      <c r="J480" s="39"/>
      <c r="K480" s="39"/>
      <c r="L480" s="42"/>
      <c r="M480" s="199"/>
      <c r="N480" s="200"/>
      <c r="O480" s="67"/>
      <c r="P480" s="67"/>
      <c r="Q480" s="67"/>
      <c r="R480" s="67"/>
      <c r="S480" s="67"/>
      <c r="T480" s="68"/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T480" s="20" t="s">
        <v>157</v>
      </c>
      <c r="AU480" s="20" t="s">
        <v>77</v>
      </c>
    </row>
    <row r="481" spans="1:65" s="2" customFormat="1" ht="11.25">
      <c r="A481" s="37"/>
      <c r="B481" s="38"/>
      <c r="C481" s="39"/>
      <c r="D481" s="201" t="s">
        <v>159</v>
      </c>
      <c r="E481" s="39"/>
      <c r="F481" s="202" t="s">
        <v>629</v>
      </c>
      <c r="G481" s="39"/>
      <c r="H481" s="39"/>
      <c r="I481" s="198"/>
      <c r="J481" s="39"/>
      <c r="K481" s="39"/>
      <c r="L481" s="42"/>
      <c r="M481" s="199"/>
      <c r="N481" s="200"/>
      <c r="O481" s="67"/>
      <c r="P481" s="67"/>
      <c r="Q481" s="67"/>
      <c r="R481" s="67"/>
      <c r="S481" s="67"/>
      <c r="T481" s="68"/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T481" s="20" t="s">
        <v>159</v>
      </c>
      <c r="AU481" s="20" t="s">
        <v>77</v>
      </c>
    </row>
    <row r="482" spans="1:65" s="13" customFormat="1" ht="22.5">
      <c r="B482" s="203"/>
      <c r="C482" s="204"/>
      <c r="D482" s="196" t="s">
        <v>161</v>
      </c>
      <c r="E482" s="205" t="s">
        <v>19</v>
      </c>
      <c r="F482" s="206" t="s">
        <v>630</v>
      </c>
      <c r="G482" s="204"/>
      <c r="H482" s="207">
        <v>15</v>
      </c>
      <c r="I482" s="208"/>
      <c r="J482" s="204"/>
      <c r="K482" s="204"/>
      <c r="L482" s="209"/>
      <c r="M482" s="210"/>
      <c r="N482" s="211"/>
      <c r="O482" s="211"/>
      <c r="P482" s="211"/>
      <c r="Q482" s="211"/>
      <c r="R482" s="211"/>
      <c r="S482" s="211"/>
      <c r="T482" s="212"/>
      <c r="AT482" s="213" t="s">
        <v>161</v>
      </c>
      <c r="AU482" s="213" t="s">
        <v>77</v>
      </c>
      <c r="AV482" s="13" t="s">
        <v>79</v>
      </c>
      <c r="AW482" s="13" t="s">
        <v>31</v>
      </c>
      <c r="AX482" s="13" t="s">
        <v>69</v>
      </c>
      <c r="AY482" s="213" t="s">
        <v>146</v>
      </c>
    </row>
    <row r="483" spans="1:65" s="14" customFormat="1" ht="11.25">
      <c r="B483" s="214"/>
      <c r="C483" s="215"/>
      <c r="D483" s="196" t="s">
        <v>161</v>
      </c>
      <c r="E483" s="216" t="s">
        <v>19</v>
      </c>
      <c r="F483" s="217" t="s">
        <v>163</v>
      </c>
      <c r="G483" s="215"/>
      <c r="H483" s="218">
        <v>15</v>
      </c>
      <c r="I483" s="219"/>
      <c r="J483" s="215"/>
      <c r="K483" s="215"/>
      <c r="L483" s="220"/>
      <c r="M483" s="221"/>
      <c r="N483" s="222"/>
      <c r="O483" s="222"/>
      <c r="P483" s="222"/>
      <c r="Q483" s="222"/>
      <c r="R483" s="222"/>
      <c r="S483" s="222"/>
      <c r="T483" s="223"/>
      <c r="AT483" s="224" t="s">
        <v>161</v>
      </c>
      <c r="AU483" s="224" t="s">
        <v>77</v>
      </c>
      <c r="AV483" s="14" t="s">
        <v>147</v>
      </c>
      <c r="AW483" s="14" t="s">
        <v>31</v>
      </c>
      <c r="AX483" s="14" t="s">
        <v>77</v>
      </c>
      <c r="AY483" s="224" t="s">
        <v>146</v>
      </c>
    </row>
    <row r="484" spans="1:65" s="2" customFormat="1" ht="16.5" customHeight="1">
      <c r="A484" s="37"/>
      <c r="B484" s="38"/>
      <c r="C484" s="182" t="s">
        <v>631</v>
      </c>
      <c r="D484" s="182" t="s">
        <v>151</v>
      </c>
      <c r="E484" s="183" t="s">
        <v>632</v>
      </c>
      <c r="F484" s="184" t="s">
        <v>633</v>
      </c>
      <c r="G484" s="185" t="s">
        <v>625</v>
      </c>
      <c r="H484" s="186">
        <v>15</v>
      </c>
      <c r="I484" s="187"/>
      <c r="J484" s="188">
        <f>ROUND(I484*H484,2)</f>
        <v>0</v>
      </c>
      <c r="K484" s="189"/>
      <c r="L484" s="42"/>
      <c r="M484" s="190" t="s">
        <v>19</v>
      </c>
      <c r="N484" s="191" t="s">
        <v>40</v>
      </c>
      <c r="O484" s="67"/>
      <c r="P484" s="192">
        <f>O484*H484</f>
        <v>0</v>
      </c>
      <c r="Q484" s="192">
        <v>0</v>
      </c>
      <c r="R484" s="192">
        <f>Q484*H484</f>
        <v>0</v>
      </c>
      <c r="S484" s="192">
        <v>0</v>
      </c>
      <c r="T484" s="193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194" t="s">
        <v>626</v>
      </c>
      <c r="AT484" s="194" t="s">
        <v>151</v>
      </c>
      <c r="AU484" s="194" t="s">
        <v>77</v>
      </c>
      <c r="AY484" s="20" t="s">
        <v>146</v>
      </c>
      <c r="BE484" s="195">
        <f>IF(N484="základní",J484,0)</f>
        <v>0</v>
      </c>
      <c r="BF484" s="195">
        <f>IF(N484="snížená",J484,0)</f>
        <v>0</v>
      </c>
      <c r="BG484" s="195">
        <f>IF(N484="zákl. přenesená",J484,0)</f>
        <v>0</v>
      </c>
      <c r="BH484" s="195">
        <f>IF(N484="sníž. přenesená",J484,0)</f>
        <v>0</v>
      </c>
      <c r="BI484" s="195">
        <f>IF(N484="nulová",J484,0)</f>
        <v>0</v>
      </c>
      <c r="BJ484" s="20" t="s">
        <v>77</v>
      </c>
      <c r="BK484" s="195">
        <f>ROUND(I484*H484,2)</f>
        <v>0</v>
      </c>
      <c r="BL484" s="20" t="s">
        <v>626</v>
      </c>
      <c r="BM484" s="194" t="s">
        <v>634</v>
      </c>
    </row>
    <row r="485" spans="1:65" s="2" customFormat="1" ht="19.5">
      <c r="A485" s="37"/>
      <c r="B485" s="38"/>
      <c r="C485" s="39"/>
      <c r="D485" s="196" t="s">
        <v>157</v>
      </c>
      <c r="E485" s="39"/>
      <c r="F485" s="197" t="s">
        <v>635</v>
      </c>
      <c r="G485" s="39"/>
      <c r="H485" s="39"/>
      <c r="I485" s="198"/>
      <c r="J485" s="39"/>
      <c r="K485" s="39"/>
      <c r="L485" s="42"/>
      <c r="M485" s="199"/>
      <c r="N485" s="200"/>
      <c r="O485" s="67"/>
      <c r="P485" s="67"/>
      <c r="Q485" s="67"/>
      <c r="R485" s="67"/>
      <c r="S485" s="67"/>
      <c r="T485" s="68"/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T485" s="20" t="s">
        <v>157</v>
      </c>
      <c r="AU485" s="20" t="s">
        <v>77</v>
      </c>
    </row>
    <row r="486" spans="1:65" s="2" customFormat="1" ht="11.25">
      <c r="A486" s="37"/>
      <c r="B486" s="38"/>
      <c r="C486" s="39"/>
      <c r="D486" s="201" t="s">
        <v>159</v>
      </c>
      <c r="E486" s="39"/>
      <c r="F486" s="202" t="s">
        <v>636</v>
      </c>
      <c r="G486" s="39"/>
      <c r="H486" s="39"/>
      <c r="I486" s="198"/>
      <c r="J486" s="39"/>
      <c r="K486" s="39"/>
      <c r="L486" s="42"/>
      <c r="M486" s="199"/>
      <c r="N486" s="200"/>
      <c r="O486" s="67"/>
      <c r="P486" s="67"/>
      <c r="Q486" s="67"/>
      <c r="R486" s="67"/>
      <c r="S486" s="67"/>
      <c r="T486" s="68"/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T486" s="20" t="s">
        <v>159</v>
      </c>
      <c r="AU486" s="20" t="s">
        <v>77</v>
      </c>
    </row>
    <row r="487" spans="1:65" s="13" customFormat="1" ht="22.5">
      <c r="B487" s="203"/>
      <c r="C487" s="204"/>
      <c r="D487" s="196" t="s">
        <v>161</v>
      </c>
      <c r="E487" s="205" t="s">
        <v>19</v>
      </c>
      <c r="F487" s="206" t="s">
        <v>637</v>
      </c>
      <c r="G487" s="204"/>
      <c r="H487" s="207">
        <v>15</v>
      </c>
      <c r="I487" s="208"/>
      <c r="J487" s="204"/>
      <c r="K487" s="204"/>
      <c r="L487" s="209"/>
      <c r="M487" s="210"/>
      <c r="N487" s="211"/>
      <c r="O487" s="211"/>
      <c r="P487" s="211"/>
      <c r="Q487" s="211"/>
      <c r="R487" s="211"/>
      <c r="S487" s="211"/>
      <c r="T487" s="212"/>
      <c r="AT487" s="213" t="s">
        <v>161</v>
      </c>
      <c r="AU487" s="213" t="s">
        <v>77</v>
      </c>
      <c r="AV487" s="13" t="s">
        <v>79</v>
      </c>
      <c r="AW487" s="13" t="s">
        <v>31</v>
      </c>
      <c r="AX487" s="13" t="s">
        <v>69</v>
      </c>
      <c r="AY487" s="213" t="s">
        <v>146</v>
      </c>
    </row>
    <row r="488" spans="1:65" s="14" customFormat="1" ht="11.25">
      <c r="B488" s="214"/>
      <c r="C488" s="215"/>
      <c r="D488" s="196" t="s">
        <v>161</v>
      </c>
      <c r="E488" s="216" t="s">
        <v>19</v>
      </c>
      <c r="F488" s="217" t="s">
        <v>163</v>
      </c>
      <c r="G488" s="215"/>
      <c r="H488" s="218">
        <v>15</v>
      </c>
      <c r="I488" s="219"/>
      <c r="J488" s="215"/>
      <c r="K488" s="215"/>
      <c r="L488" s="220"/>
      <c r="M488" s="221"/>
      <c r="N488" s="222"/>
      <c r="O488" s="222"/>
      <c r="P488" s="222"/>
      <c r="Q488" s="222"/>
      <c r="R488" s="222"/>
      <c r="S488" s="222"/>
      <c r="T488" s="223"/>
      <c r="AT488" s="224" t="s">
        <v>161</v>
      </c>
      <c r="AU488" s="224" t="s">
        <v>77</v>
      </c>
      <c r="AV488" s="14" t="s">
        <v>147</v>
      </c>
      <c r="AW488" s="14" t="s">
        <v>31</v>
      </c>
      <c r="AX488" s="14" t="s">
        <v>77</v>
      </c>
      <c r="AY488" s="224" t="s">
        <v>146</v>
      </c>
    </row>
    <row r="489" spans="1:65" s="2" customFormat="1" ht="16.5" customHeight="1">
      <c r="A489" s="37"/>
      <c r="B489" s="38"/>
      <c r="C489" s="182" t="s">
        <v>638</v>
      </c>
      <c r="D489" s="182" t="s">
        <v>151</v>
      </c>
      <c r="E489" s="183" t="s">
        <v>639</v>
      </c>
      <c r="F489" s="184" t="s">
        <v>640</v>
      </c>
      <c r="G489" s="185" t="s">
        <v>625</v>
      </c>
      <c r="H489" s="186">
        <v>15</v>
      </c>
      <c r="I489" s="187"/>
      <c r="J489" s="188">
        <f>ROUND(I489*H489,2)</f>
        <v>0</v>
      </c>
      <c r="K489" s="189"/>
      <c r="L489" s="42"/>
      <c r="M489" s="190" t="s">
        <v>19</v>
      </c>
      <c r="N489" s="191" t="s">
        <v>40</v>
      </c>
      <c r="O489" s="67"/>
      <c r="P489" s="192">
        <f>O489*H489</f>
        <v>0</v>
      </c>
      <c r="Q489" s="192">
        <v>0</v>
      </c>
      <c r="R489" s="192">
        <f>Q489*H489</f>
        <v>0</v>
      </c>
      <c r="S489" s="192">
        <v>0</v>
      </c>
      <c r="T489" s="193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194" t="s">
        <v>626</v>
      </c>
      <c r="AT489" s="194" t="s">
        <v>151</v>
      </c>
      <c r="AU489" s="194" t="s">
        <v>77</v>
      </c>
      <c r="AY489" s="20" t="s">
        <v>146</v>
      </c>
      <c r="BE489" s="195">
        <f>IF(N489="základní",J489,0)</f>
        <v>0</v>
      </c>
      <c r="BF489" s="195">
        <f>IF(N489="snížená",J489,0)</f>
        <v>0</v>
      </c>
      <c r="BG489" s="195">
        <f>IF(N489="zákl. přenesená",J489,0)</f>
        <v>0</v>
      </c>
      <c r="BH489" s="195">
        <f>IF(N489="sníž. přenesená",J489,0)</f>
        <v>0</v>
      </c>
      <c r="BI489" s="195">
        <f>IF(N489="nulová",J489,0)</f>
        <v>0</v>
      </c>
      <c r="BJ489" s="20" t="s">
        <v>77</v>
      </c>
      <c r="BK489" s="195">
        <f>ROUND(I489*H489,2)</f>
        <v>0</v>
      </c>
      <c r="BL489" s="20" t="s">
        <v>626</v>
      </c>
      <c r="BM489" s="194" t="s">
        <v>641</v>
      </c>
    </row>
    <row r="490" spans="1:65" s="2" customFormat="1" ht="19.5">
      <c r="A490" s="37"/>
      <c r="B490" s="38"/>
      <c r="C490" s="39"/>
      <c r="D490" s="196" t="s">
        <v>157</v>
      </c>
      <c r="E490" s="39"/>
      <c r="F490" s="197" t="s">
        <v>642</v>
      </c>
      <c r="G490" s="39"/>
      <c r="H490" s="39"/>
      <c r="I490" s="198"/>
      <c r="J490" s="39"/>
      <c r="K490" s="39"/>
      <c r="L490" s="42"/>
      <c r="M490" s="199"/>
      <c r="N490" s="200"/>
      <c r="O490" s="67"/>
      <c r="P490" s="67"/>
      <c r="Q490" s="67"/>
      <c r="R490" s="67"/>
      <c r="S490" s="67"/>
      <c r="T490" s="68"/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T490" s="20" t="s">
        <v>157</v>
      </c>
      <c r="AU490" s="20" t="s">
        <v>77</v>
      </c>
    </row>
    <row r="491" spans="1:65" s="2" customFormat="1" ht="11.25">
      <c r="A491" s="37"/>
      <c r="B491" s="38"/>
      <c r="C491" s="39"/>
      <c r="D491" s="201" t="s">
        <v>159</v>
      </c>
      <c r="E491" s="39"/>
      <c r="F491" s="202" t="s">
        <v>643</v>
      </c>
      <c r="G491" s="39"/>
      <c r="H491" s="39"/>
      <c r="I491" s="198"/>
      <c r="J491" s="39"/>
      <c r="K491" s="39"/>
      <c r="L491" s="42"/>
      <c r="M491" s="199"/>
      <c r="N491" s="200"/>
      <c r="O491" s="67"/>
      <c r="P491" s="67"/>
      <c r="Q491" s="67"/>
      <c r="R491" s="67"/>
      <c r="S491" s="67"/>
      <c r="T491" s="68"/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T491" s="20" t="s">
        <v>159</v>
      </c>
      <c r="AU491" s="20" t="s">
        <v>77</v>
      </c>
    </row>
    <row r="492" spans="1:65" s="13" customFormat="1" ht="22.5">
      <c r="B492" s="203"/>
      <c r="C492" s="204"/>
      <c r="D492" s="196" t="s">
        <v>161</v>
      </c>
      <c r="E492" s="205" t="s">
        <v>19</v>
      </c>
      <c r="F492" s="206" t="s">
        <v>644</v>
      </c>
      <c r="G492" s="204"/>
      <c r="H492" s="207">
        <v>15</v>
      </c>
      <c r="I492" s="208"/>
      <c r="J492" s="204"/>
      <c r="K492" s="204"/>
      <c r="L492" s="209"/>
      <c r="M492" s="210"/>
      <c r="N492" s="211"/>
      <c r="O492" s="211"/>
      <c r="P492" s="211"/>
      <c r="Q492" s="211"/>
      <c r="R492" s="211"/>
      <c r="S492" s="211"/>
      <c r="T492" s="212"/>
      <c r="AT492" s="213" t="s">
        <v>161</v>
      </c>
      <c r="AU492" s="213" t="s">
        <v>77</v>
      </c>
      <c r="AV492" s="13" t="s">
        <v>79</v>
      </c>
      <c r="AW492" s="13" t="s">
        <v>31</v>
      </c>
      <c r="AX492" s="13" t="s">
        <v>69</v>
      </c>
      <c r="AY492" s="213" t="s">
        <v>146</v>
      </c>
    </row>
    <row r="493" spans="1:65" s="14" customFormat="1" ht="11.25">
      <c r="B493" s="214"/>
      <c r="C493" s="215"/>
      <c r="D493" s="196" t="s">
        <v>161</v>
      </c>
      <c r="E493" s="216" t="s">
        <v>19</v>
      </c>
      <c r="F493" s="217" t="s">
        <v>163</v>
      </c>
      <c r="G493" s="215"/>
      <c r="H493" s="218">
        <v>15</v>
      </c>
      <c r="I493" s="219"/>
      <c r="J493" s="215"/>
      <c r="K493" s="215"/>
      <c r="L493" s="220"/>
      <c r="M493" s="221"/>
      <c r="N493" s="222"/>
      <c r="O493" s="222"/>
      <c r="P493" s="222"/>
      <c r="Q493" s="222"/>
      <c r="R493" s="222"/>
      <c r="S493" s="222"/>
      <c r="T493" s="223"/>
      <c r="AT493" s="224" t="s">
        <v>161</v>
      </c>
      <c r="AU493" s="224" t="s">
        <v>77</v>
      </c>
      <c r="AV493" s="14" t="s">
        <v>147</v>
      </c>
      <c r="AW493" s="14" t="s">
        <v>31</v>
      </c>
      <c r="AX493" s="14" t="s">
        <v>77</v>
      </c>
      <c r="AY493" s="224" t="s">
        <v>146</v>
      </c>
    </row>
    <row r="494" spans="1:65" s="2" customFormat="1" ht="24.2" customHeight="1">
      <c r="A494" s="37"/>
      <c r="B494" s="38"/>
      <c r="C494" s="246" t="s">
        <v>645</v>
      </c>
      <c r="D494" s="246" t="s">
        <v>223</v>
      </c>
      <c r="E494" s="247" t="s">
        <v>646</v>
      </c>
      <c r="F494" s="248" t="s">
        <v>647</v>
      </c>
      <c r="G494" s="249" t="s">
        <v>648</v>
      </c>
      <c r="H494" s="250">
        <v>1</v>
      </c>
      <c r="I494" s="251"/>
      <c r="J494" s="252">
        <f>ROUND(I494*H494,2)</f>
        <v>0</v>
      </c>
      <c r="K494" s="253"/>
      <c r="L494" s="254"/>
      <c r="M494" s="255" t="s">
        <v>19</v>
      </c>
      <c r="N494" s="256" t="s">
        <v>40</v>
      </c>
      <c r="O494" s="67"/>
      <c r="P494" s="192">
        <f>O494*H494</f>
        <v>0</v>
      </c>
      <c r="Q494" s="192">
        <v>0</v>
      </c>
      <c r="R494" s="192">
        <f>Q494*H494</f>
        <v>0</v>
      </c>
      <c r="S494" s="192">
        <v>0</v>
      </c>
      <c r="T494" s="193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194" t="s">
        <v>626</v>
      </c>
      <c r="AT494" s="194" t="s">
        <v>223</v>
      </c>
      <c r="AU494" s="194" t="s">
        <v>77</v>
      </c>
      <c r="AY494" s="20" t="s">
        <v>146</v>
      </c>
      <c r="BE494" s="195">
        <f>IF(N494="základní",J494,0)</f>
        <v>0</v>
      </c>
      <c r="BF494" s="195">
        <f>IF(N494="snížená",J494,0)</f>
        <v>0</v>
      </c>
      <c r="BG494" s="195">
        <f>IF(N494="zákl. přenesená",J494,0)</f>
        <v>0</v>
      </c>
      <c r="BH494" s="195">
        <f>IF(N494="sníž. přenesená",J494,0)</f>
        <v>0</v>
      </c>
      <c r="BI494" s="195">
        <f>IF(N494="nulová",J494,0)</f>
        <v>0</v>
      </c>
      <c r="BJ494" s="20" t="s">
        <v>77</v>
      </c>
      <c r="BK494" s="195">
        <f>ROUND(I494*H494,2)</f>
        <v>0</v>
      </c>
      <c r="BL494" s="20" t="s">
        <v>626</v>
      </c>
      <c r="BM494" s="194" t="s">
        <v>649</v>
      </c>
    </row>
    <row r="495" spans="1:65" s="2" customFormat="1" ht="11.25">
      <c r="A495" s="37"/>
      <c r="B495" s="38"/>
      <c r="C495" s="39"/>
      <c r="D495" s="196" t="s">
        <v>157</v>
      </c>
      <c r="E495" s="39"/>
      <c r="F495" s="197" t="s">
        <v>647</v>
      </c>
      <c r="G495" s="39"/>
      <c r="H495" s="39"/>
      <c r="I495" s="198"/>
      <c r="J495" s="39"/>
      <c r="K495" s="39"/>
      <c r="L495" s="42"/>
      <c r="M495" s="199"/>
      <c r="N495" s="200"/>
      <c r="O495" s="67"/>
      <c r="P495" s="67"/>
      <c r="Q495" s="67"/>
      <c r="R495" s="67"/>
      <c r="S495" s="67"/>
      <c r="T495" s="68"/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T495" s="20" t="s">
        <v>157</v>
      </c>
      <c r="AU495" s="20" t="s">
        <v>77</v>
      </c>
    </row>
    <row r="496" spans="1:65" s="13" customFormat="1" ht="11.25">
      <c r="B496" s="203"/>
      <c r="C496" s="204"/>
      <c r="D496" s="196" t="s">
        <v>161</v>
      </c>
      <c r="E496" s="205" t="s">
        <v>19</v>
      </c>
      <c r="F496" s="206" t="s">
        <v>650</v>
      </c>
      <c r="G496" s="204"/>
      <c r="H496" s="207">
        <v>1</v>
      </c>
      <c r="I496" s="208"/>
      <c r="J496" s="204"/>
      <c r="K496" s="204"/>
      <c r="L496" s="209"/>
      <c r="M496" s="210"/>
      <c r="N496" s="211"/>
      <c r="O496" s="211"/>
      <c r="P496" s="211"/>
      <c r="Q496" s="211"/>
      <c r="R496" s="211"/>
      <c r="S496" s="211"/>
      <c r="T496" s="212"/>
      <c r="AT496" s="213" t="s">
        <v>161</v>
      </c>
      <c r="AU496" s="213" t="s">
        <v>77</v>
      </c>
      <c r="AV496" s="13" t="s">
        <v>79</v>
      </c>
      <c r="AW496" s="13" t="s">
        <v>31</v>
      </c>
      <c r="AX496" s="13" t="s">
        <v>77</v>
      </c>
      <c r="AY496" s="213" t="s">
        <v>146</v>
      </c>
    </row>
    <row r="497" spans="1:65" s="12" customFormat="1" ht="25.9" customHeight="1">
      <c r="B497" s="166"/>
      <c r="C497" s="167"/>
      <c r="D497" s="168" t="s">
        <v>68</v>
      </c>
      <c r="E497" s="169" t="s">
        <v>651</v>
      </c>
      <c r="F497" s="169" t="s">
        <v>652</v>
      </c>
      <c r="G497" s="167"/>
      <c r="H497" s="167"/>
      <c r="I497" s="170"/>
      <c r="J497" s="171">
        <f>BK497</f>
        <v>0</v>
      </c>
      <c r="K497" s="167"/>
      <c r="L497" s="172"/>
      <c r="M497" s="173"/>
      <c r="N497" s="174"/>
      <c r="O497" s="174"/>
      <c r="P497" s="175">
        <f>SUM(P498:P520)</f>
        <v>0</v>
      </c>
      <c r="Q497" s="174"/>
      <c r="R497" s="175">
        <f>SUM(R498:R520)</f>
        <v>0</v>
      </c>
      <c r="S497" s="174"/>
      <c r="T497" s="176">
        <f>SUM(T498:T520)</f>
        <v>0</v>
      </c>
      <c r="AR497" s="177" t="s">
        <v>155</v>
      </c>
      <c r="AT497" s="178" t="s">
        <v>68</v>
      </c>
      <c r="AU497" s="178" t="s">
        <v>69</v>
      </c>
      <c r="AY497" s="177" t="s">
        <v>146</v>
      </c>
      <c r="BK497" s="179">
        <f>SUM(BK498:BK520)</f>
        <v>0</v>
      </c>
    </row>
    <row r="498" spans="1:65" s="2" customFormat="1" ht="21.75" customHeight="1">
      <c r="A498" s="37"/>
      <c r="B498" s="38"/>
      <c r="C498" s="182" t="s">
        <v>653</v>
      </c>
      <c r="D498" s="182" t="s">
        <v>151</v>
      </c>
      <c r="E498" s="183" t="s">
        <v>654</v>
      </c>
      <c r="F498" s="184" t="s">
        <v>655</v>
      </c>
      <c r="G498" s="185" t="s">
        <v>648</v>
      </c>
      <c r="H498" s="186">
        <v>1</v>
      </c>
      <c r="I498" s="187"/>
      <c r="J498" s="188">
        <f>ROUND(I498*H498,2)</f>
        <v>0</v>
      </c>
      <c r="K498" s="189"/>
      <c r="L498" s="42"/>
      <c r="M498" s="190" t="s">
        <v>19</v>
      </c>
      <c r="N498" s="191" t="s">
        <v>40</v>
      </c>
      <c r="O498" s="67"/>
      <c r="P498" s="192">
        <f>O498*H498</f>
        <v>0</v>
      </c>
      <c r="Q498" s="192">
        <v>0</v>
      </c>
      <c r="R498" s="192">
        <f>Q498*H498</f>
        <v>0</v>
      </c>
      <c r="S498" s="192">
        <v>0</v>
      </c>
      <c r="T498" s="193">
        <f>S498*H498</f>
        <v>0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194" t="s">
        <v>656</v>
      </c>
      <c r="AT498" s="194" t="s">
        <v>151</v>
      </c>
      <c r="AU498" s="194" t="s">
        <v>77</v>
      </c>
      <c r="AY498" s="20" t="s">
        <v>146</v>
      </c>
      <c r="BE498" s="195">
        <f>IF(N498="základní",J498,0)</f>
        <v>0</v>
      </c>
      <c r="BF498" s="195">
        <f>IF(N498="snížená",J498,0)</f>
        <v>0</v>
      </c>
      <c r="BG498" s="195">
        <f>IF(N498="zákl. přenesená",J498,0)</f>
        <v>0</v>
      </c>
      <c r="BH498" s="195">
        <f>IF(N498="sníž. přenesená",J498,0)</f>
        <v>0</v>
      </c>
      <c r="BI498" s="195">
        <f>IF(N498="nulová",J498,0)</f>
        <v>0</v>
      </c>
      <c r="BJ498" s="20" t="s">
        <v>77</v>
      </c>
      <c r="BK498" s="195">
        <f>ROUND(I498*H498,2)</f>
        <v>0</v>
      </c>
      <c r="BL498" s="20" t="s">
        <v>656</v>
      </c>
      <c r="BM498" s="194" t="s">
        <v>657</v>
      </c>
    </row>
    <row r="499" spans="1:65" s="2" customFormat="1" ht="11.25">
      <c r="A499" s="37"/>
      <c r="B499" s="38"/>
      <c r="C499" s="39"/>
      <c r="D499" s="196" t="s">
        <v>157</v>
      </c>
      <c r="E499" s="39"/>
      <c r="F499" s="197" t="s">
        <v>658</v>
      </c>
      <c r="G499" s="39"/>
      <c r="H499" s="39"/>
      <c r="I499" s="198"/>
      <c r="J499" s="39"/>
      <c r="K499" s="39"/>
      <c r="L499" s="42"/>
      <c r="M499" s="199"/>
      <c r="N499" s="200"/>
      <c r="O499" s="67"/>
      <c r="P499" s="67"/>
      <c r="Q499" s="67"/>
      <c r="R499" s="67"/>
      <c r="S499" s="67"/>
      <c r="T499" s="68"/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T499" s="20" t="s">
        <v>157</v>
      </c>
      <c r="AU499" s="20" t="s">
        <v>77</v>
      </c>
    </row>
    <row r="500" spans="1:65" s="13" customFormat="1" ht="11.25">
      <c r="B500" s="203"/>
      <c r="C500" s="204"/>
      <c r="D500" s="196" t="s">
        <v>161</v>
      </c>
      <c r="E500" s="205" t="s">
        <v>19</v>
      </c>
      <c r="F500" s="206" t="s">
        <v>77</v>
      </c>
      <c r="G500" s="204"/>
      <c r="H500" s="207">
        <v>1</v>
      </c>
      <c r="I500" s="208"/>
      <c r="J500" s="204"/>
      <c r="K500" s="204"/>
      <c r="L500" s="209"/>
      <c r="M500" s="210"/>
      <c r="N500" s="211"/>
      <c r="O500" s="211"/>
      <c r="P500" s="211"/>
      <c r="Q500" s="211"/>
      <c r="R500" s="211"/>
      <c r="S500" s="211"/>
      <c r="T500" s="212"/>
      <c r="AT500" s="213" t="s">
        <v>161</v>
      </c>
      <c r="AU500" s="213" t="s">
        <v>77</v>
      </c>
      <c r="AV500" s="13" t="s">
        <v>79</v>
      </c>
      <c r="AW500" s="13" t="s">
        <v>31</v>
      </c>
      <c r="AX500" s="13" t="s">
        <v>77</v>
      </c>
      <c r="AY500" s="213" t="s">
        <v>146</v>
      </c>
    </row>
    <row r="501" spans="1:65" s="2" customFormat="1" ht="24.2" customHeight="1">
      <c r="A501" s="37"/>
      <c r="B501" s="38"/>
      <c r="C501" s="182" t="s">
        <v>659</v>
      </c>
      <c r="D501" s="182" t="s">
        <v>151</v>
      </c>
      <c r="E501" s="183" t="s">
        <v>660</v>
      </c>
      <c r="F501" s="184" t="s">
        <v>661</v>
      </c>
      <c r="G501" s="185" t="s">
        <v>294</v>
      </c>
      <c r="H501" s="186">
        <v>2</v>
      </c>
      <c r="I501" s="187"/>
      <c r="J501" s="188">
        <f>ROUND(I501*H501,2)</f>
        <v>0</v>
      </c>
      <c r="K501" s="189"/>
      <c r="L501" s="42"/>
      <c r="M501" s="190" t="s">
        <v>19</v>
      </c>
      <c r="N501" s="191" t="s">
        <v>40</v>
      </c>
      <c r="O501" s="67"/>
      <c r="P501" s="192">
        <f>O501*H501</f>
        <v>0</v>
      </c>
      <c r="Q501" s="192">
        <v>0</v>
      </c>
      <c r="R501" s="192">
        <f>Q501*H501</f>
        <v>0</v>
      </c>
      <c r="S501" s="192">
        <v>0</v>
      </c>
      <c r="T501" s="193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194" t="s">
        <v>656</v>
      </c>
      <c r="AT501" s="194" t="s">
        <v>151</v>
      </c>
      <c r="AU501" s="194" t="s">
        <v>77</v>
      </c>
      <c r="AY501" s="20" t="s">
        <v>146</v>
      </c>
      <c r="BE501" s="195">
        <f>IF(N501="základní",J501,0)</f>
        <v>0</v>
      </c>
      <c r="BF501" s="195">
        <f>IF(N501="snížená",J501,0)</f>
        <v>0</v>
      </c>
      <c r="BG501" s="195">
        <f>IF(N501="zákl. přenesená",J501,0)</f>
        <v>0</v>
      </c>
      <c r="BH501" s="195">
        <f>IF(N501="sníž. přenesená",J501,0)</f>
        <v>0</v>
      </c>
      <c r="BI501" s="195">
        <f>IF(N501="nulová",J501,0)</f>
        <v>0</v>
      </c>
      <c r="BJ501" s="20" t="s">
        <v>77</v>
      </c>
      <c r="BK501" s="195">
        <f>ROUND(I501*H501,2)</f>
        <v>0</v>
      </c>
      <c r="BL501" s="20" t="s">
        <v>656</v>
      </c>
      <c r="BM501" s="194" t="s">
        <v>662</v>
      </c>
    </row>
    <row r="502" spans="1:65" s="2" customFormat="1" ht="19.5">
      <c r="A502" s="37"/>
      <c r="B502" s="38"/>
      <c r="C502" s="39"/>
      <c r="D502" s="196" t="s">
        <v>157</v>
      </c>
      <c r="E502" s="39"/>
      <c r="F502" s="197" t="s">
        <v>661</v>
      </c>
      <c r="G502" s="39"/>
      <c r="H502" s="39"/>
      <c r="I502" s="198"/>
      <c r="J502" s="39"/>
      <c r="K502" s="39"/>
      <c r="L502" s="42"/>
      <c r="M502" s="199"/>
      <c r="N502" s="200"/>
      <c r="O502" s="67"/>
      <c r="P502" s="67"/>
      <c r="Q502" s="67"/>
      <c r="R502" s="67"/>
      <c r="S502" s="67"/>
      <c r="T502" s="68"/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T502" s="20" t="s">
        <v>157</v>
      </c>
      <c r="AU502" s="20" t="s">
        <v>77</v>
      </c>
    </row>
    <row r="503" spans="1:65" s="13" customFormat="1" ht="11.25">
      <c r="B503" s="203"/>
      <c r="C503" s="204"/>
      <c r="D503" s="196" t="s">
        <v>161</v>
      </c>
      <c r="E503" s="205" t="s">
        <v>19</v>
      </c>
      <c r="F503" s="206" t="s">
        <v>79</v>
      </c>
      <c r="G503" s="204"/>
      <c r="H503" s="207">
        <v>2</v>
      </c>
      <c r="I503" s="208"/>
      <c r="J503" s="204"/>
      <c r="K503" s="204"/>
      <c r="L503" s="209"/>
      <c r="M503" s="210"/>
      <c r="N503" s="211"/>
      <c r="O503" s="211"/>
      <c r="P503" s="211"/>
      <c r="Q503" s="211"/>
      <c r="R503" s="211"/>
      <c r="S503" s="211"/>
      <c r="T503" s="212"/>
      <c r="AT503" s="213" t="s">
        <v>161</v>
      </c>
      <c r="AU503" s="213" t="s">
        <v>77</v>
      </c>
      <c r="AV503" s="13" t="s">
        <v>79</v>
      </c>
      <c r="AW503" s="13" t="s">
        <v>31</v>
      </c>
      <c r="AX503" s="13" t="s">
        <v>69</v>
      </c>
      <c r="AY503" s="213" t="s">
        <v>146</v>
      </c>
    </row>
    <row r="504" spans="1:65" s="14" customFormat="1" ht="11.25">
      <c r="B504" s="214"/>
      <c r="C504" s="215"/>
      <c r="D504" s="196" t="s">
        <v>161</v>
      </c>
      <c r="E504" s="216" t="s">
        <v>19</v>
      </c>
      <c r="F504" s="217" t="s">
        <v>163</v>
      </c>
      <c r="G504" s="215"/>
      <c r="H504" s="218">
        <v>2</v>
      </c>
      <c r="I504" s="219"/>
      <c r="J504" s="215"/>
      <c r="K504" s="215"/>
      <c r="L504" s="220"/>
      <c r="M504" s="221"/>
      <c r="N504" s="222"/>
      <c r="O504" s="222"/>
      <c r="P504" s="222"/>
      <c r="Q504" s="222"/>
      <c r="R504" s="222"/>
      <c r="S504" s="222"/>
      <c r="T504" s="223"/>
      <c r="AT504" s="224" t="s">
        <v>161</v>
      </c>
      <c r="AU504" s="224" t="s">
        <v>77</v>
      </c>
      <c r="AV504" s="14" t="s">
        <v>147</v>
      </c>
      <c r="AW504" s="14" t="s">
        <v>31</v>
      </c>
      <c r="AX504" s="14" t="s">
        <v>77</v>
      </c>
      <c r="AY504" s="224" t="s">
        <v>146</v>
      </c>
    </row>
    <row r="505" spans="1:65" s="2" customFormat="1" ht="24.2" customHeight="1">
      <c r="A505" s="37"/>
      <c r="B505" s="38"/>
      <c r="C505" s="182" t="s">
        <v>663</v>
      </c>
      <c r="D505" s="182" t="s">
        <v>151</v>
      </c>
      <c r="E505" s="183" t="s">
        <v>664</v>
      </c>
      <c r="F505" s="184" t="s">
        <v>665</v>
      </c>
      <c r="G505" s="185" t="s">
        <v>294</v>
      </c>
      <c r="H505" s="186">
        <v>1</v>
      </c>
      <c r="I505" s="187"/>
      <c r="J505" s="188">
        <f>ROUND(I505*H505,2)</f>
        <v>0</v>
      </c>
      <c r="K505" s="189"/>
      <c r="L505" s="42"/>
      <c r="M505" s="190" t="s">
        <v>19</v>
      </c>
      <c r="N505" s="191" t="s">
        <v>40</v>
      </c>
      <c r="O505" s="67"/>
      <c r="P505" s="192">
        <f>O505*H505</f>
        <v>0</v>
      </c>
      <c r="Q505" s="192">
        <v>0</v>
      </c>
      <c r="R505" s="192">
        <f>Q505*H505</f>
        <v>0</v>
      </c>
      <c r="S505" s="192">
        <v>0</v>
      </c>
      <c r="T505" s="193">
        <f>S505*H505</f>
        <v>0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194" t="s">
        <v>656</v>
      </c>
      <c r="AT505" s="194" t="s">
        <v>151</v>
      </c>
      <c r="AU505" s="194" t="s">
        <v>77</v>
      </c>
      <c r="AY505" s="20" t="s">
        <v>146</v>
      </c>
      <c r="BE505" s="195">
        <f>IF(N505="základní",J505,0)</f>
        <v>0</v>
      </c>
      <c r="BF505" s="195">
        <f>IF(N505="snížená",J505,0)</f>
        <v>0</v>
      </c>
      <c r="BG505" s="195">
        <f>IF(N505="zákl. přenesená",J505,0)</f>
        <v>0</v>
      </c>
      <c r="BH505" s="195">
        <f>IF(N505="sníž. přenesená",J505,0)</f>
        <v>0</v>
      </c>
      <c r="BI505" s="195">
        <f>IF(N505="nulová",J505,0)</f>
        <v>0</v>
      </c>
      <c r="BJ505" s="20" t="s">
        <v>77</v>
      </c>
      <c r="BK505" s="195">
        <f>ROUND(I505*H505,2)</f>
        <v>0</v>
      </c>
      <c r="BL505" s="20" t="s">
        <v>656</v>
      </c>
      <c r="BM505" s="194" t="s">
        <v>666</v>
      </c>
    </row>
    <row r="506" spans="1:65" s="2" customFormat="1" ht="19.5">
      <c r="A506" s="37"/>
      <c r="B506" s="38"/>
      <c r="C506" s="39"/>
      <c r="D506" s="196" t="s">
        <v>157</v>
      </c>
      <c r="E506" s="39"/>
      <c r="F506" s="197" t="s">
        <v>665</v>
      </c>
      <c r="G506" s="39"/>
      <c r="H506" s="39"/>
      <c r="I506" s="198"/>
      <c r="J506" s="39"/>
      <c r="K506" s="39"/>
      <c r="L506" s="42"/>
      <c r="M506" s="199"/>
      <c r="N506" s="200"/>
      <c r="O506" s="67"/>
      <c r="P506" s="67"/>
      <c r="Q506" s="67"/>
      <c r="R506" s="67"/>
      <c r="S506" s="67"/>
      <c r="T506" s="68"/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T506" s="20" t="s">
        <v>157</v>
      </c>
      <c r="AU506" s="20" t="s">
        <v>77</v>
      </c>
    </row>
    <row r="507" spans="1:65" s="13" customFormat="1" ht="11.25">
      <c r="B507" s="203"/>
      <c r="C507" s="204"/>
      <c r="D507" s="196" t="s">
        <v>161</v>
      </c>
      <c r="E507" s="205" t="s">
        <v>19</v>
      </c>
      <c r="F507" s="206" t="s">
        <v>77</v>
      </c>
      <c r="G507" s="204"/>
      <c r="H507" s="207">
        <v>1</v>
      </c>
      <c r="I507" s="208"/>
      <c r="J507" s="204"/>
      <c r="K507" s="204"/>
      <c r="L507" s="209"/>
      <c r="M507" s="210"/>
      <c r="N507" s="211"/>
      <c r="O507" s="211"/>
      <c r="P507" s="211"/>
      <c r="Q507" s="211"/>
      <c r="R507" s="211"/>
      <c r="S507" s="211"/>
      <c r="T507" s="212"/>
      <c r="AT507" s="213" t="s">
        <v>161</v>
      </c>
      <c r="AU507" s="213" t="s">
        <v>77</v>
      </c>
      <c r="AV507" s="13" t="s">
        <v>79</v>
      </c>
      <c r="AW507" s="13" t="s">
        <v>31</v>
      </c>
      <c r="AX507" s="13" t="s">
        <v>69</v>
      </c>
      <c r="AY507" s="213" t="s">
        <v>146</v>
      </c>
    </row>
    <row r="508" spans="1:65" s="14" customFormat="1" ht="11.25">
      <c r="B508" s="214"/>
      <c r="C508" s="215"/>
      <c r="D508" s="196" t="s">
        <v>161</v>
      </c>
      <c r="E508" s="216" t="s">
        <v>19</v>
      </c>
      <c r="F508" s="217" t="s">
        <v>163</v>
      </c>
      <c r="G508" s="215"/>
      <c r="H508" s="218">
        <v>1</v>
      </c>
      <c r="I508" s="219"/>
      <c r="J508" s="215"/>
      <c r="K508" s="215"/>
      <c r="L508" s="220"/>
      <c r="M508" s="221"/>
      <c r="N508" s="222"/>
      <c r="O508" s="222"/>
      <c r="P508" s="222"/>
      <c r="Q508" s="222"/>
      <c r="R508" s="222"/>
      <c r="S508" s="222"/>
      <c r="T508" s="223"/>
      <c r="AT508" s="224" t="s">
        <v>161</v>
      </c>
      <c r="AU508" s="224" t="s">
        <v>77</v>
      </c>
      <c r="AV508" s="14" t="s">
        <v>147</v>
      </c>
      <c r="AW508" s="14" t="s">
        <v>31</v>
      </c>
      <c r="AX508" s="14" t="s">
        <v>77</v>
      </c>
      <c r="AY508" s="224" t="s">
        <v>146</v>
      </c>
    </row>
    <row r="509" spans="1:65" s="2" customFormat="1" ht="24.2" customHeight="1">
      <c r="A509" s="37"/>
      <c r="B509" s="38"/>
      <c r="C509" s="182" t="s">
        <v>667</v>
      </c>
      <c r="D509" s="182" t="s">
        <v>151</v>
      </c>
      <c r="E509" s="183" t="s">
        <v>668</v>
      </c>
      <c r="F509" s="184" t="s">
        <v>669</v>
      </c>
      <c r="G509" s="185" t="s">
        <v>648</v>
      </c>
      <c r="H509" s="186">
        <v>1</v>
      </c>
      <c r="I509" s="187"/>
      <c r="J509" s="188">
        <f>ROUND(I509*H509,2)</f>
        <v>0</v>
      </c>
      <c r="K509" s="189"/>
      <c r="L509" s="42"/>
      <c r="M509" s="190" t="s">
        <v>19</v>
      </c>
      <c r="N509" s="191" t="s">
        <v>40</v>
      </c>
      <c r="O509" s="67"/>
      <c r="P509" s="192">
        <f>O509*H509</f>
        <v>0</v>
      </c>
      <c r="Q509" s="192">
        <v>0</v>
      </c>
      <c r="R509" s="192">
        <f>Q509*H509</f>
        <v>0</v>
      </c>
      <c r="S509" s="192">
        <v>0</v>
      </c>
      <c r="T509" s="193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194" t="s">
        <v>656</v>
      </c>
      <c r="AT509" s="194" t="s">
        <v>151</v>
      </c>
      <c r="AU509" s="194" t="s">
        <v>77</v>
      </c>
      <c r="AY509" s="20" t="s">
        <v>146</v>
      </c>
      <c r="BE509" s="195">
        <f>IF(N509="základní",J509,0)</f>
        <v>0</v>
      </c>
      <c r="BF509" s="195">
        <f>IF(N509="snížená",J509,0)</f>
        <v>0</v>
      </c>
      <c r="BG509" s="195">
        <f>IF(N509="zákl. přenesená",J509,0)</f>
        <v>0</v>
      </c>
      <c r="BH509" s="195">
        <f>IF(N509="sníž. přenesená",J509,0)</f>
        <v>0</v>
      </c>
      <c r="BI509" s="195">
        <f>IF(N509="nulová",J509,0)</f>
        <v>0</v>
      </c>
      <c r="BJ509" s="20" t="s">
        <v>77</v>
      </c>
      <c r="BK509" s="195">
        <f>ROUND(I509*H509,2)</f>
        <v>0</v>
      </c>
      <c r="BL509" s="20" t="s">
        <v>656</v>
      </c>
      <c r="BM509" s="194" t="s">
        <v>670</v>
      </c>
    </row>
    <row r="510" spans="1:65" s="2" customFormat="1" ht="19.5">
      <c r="A510" s="37"/>
      <c r="B510" s="38"/>
      <c r="C510" s="39"/>
      <c r="D510" s="196" t="s">
        <v>157</v>
      </c>
      <c r="E510" s="39"/>
      <c r="F510" s="197" t="s">
        <v>671</v>
      </c>
      <c r="G510" s="39"/>
      <c r="H510" s="39"/>
      <c r="I510" s="198"/>
      <c r="J510" s="39"/>
      <c r="K510" s="39"/>
      <c r="L510" s="42"/>
      <c r="M510" s="199"/>
      <c r="N510" s="200"/>
      <c r="O510" s="67"/>
      <c r="P510" s="67"/>
      <c r="Q510" s="67"/>
      <c r="R510" s="67"/>
      <c r="S510" s="67"/>
      <c r="T510" s="68"/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T510" s="20" t="s">
        <v>157</v>
      </c>
      <c r="AU510" s="20" t="s">
        <v>77</v>
      </c>
    </row>
    <row r="511" spans="1:65" s="13" customFormat="1" ht="11.25">
      <c r="B511" s="203"/>
      <c r="C511" s="204"/>
      <c r="D511" s="196" t="s">
        <v>161</v>
      </c>
      <c r="E511" s="205" t="s">
        <v>19</v>
      </c>
      <c r="F511" s="206" t="s">
        <v>77</v>
      </c>
      <c r="G511" s="204"/>
      <c r="H511" s="207">
        <v>1</v>
      </c>
      <c r="I511" s="208"/>
      <c r="J511" s="204"/>
      <c r="K511" s="204"/>
      <c r="L511" s="209"/>
      <c r="M511" s="210"/>
      <c r="N511" s="211"/>
      <c r="O511" s="211"/>
      <c r="P511" s="211"/>
      <c r="Q511" s="211"/>
      <c r="R511" s="211"/>
      <c r="S511" s="211"/>
      <c r="T511" s="212"/>
      <c r="AT511" s="213" t="s">
        <v>161</v>
      </c>
      <c r="AU511" s="213" t="s">
        <v>77</v>
      </c>
      <c r="AV511" s="13" t="s">
        <v>79</v>
      </c>
      <c r="AW511" s="13" t="s">
        <v>31</v>
      </c>
      <c r="AX511" s="13" t="s">
        <v>69</v>
      </c>
      <c r="AY511" s="213" t="s">
        <v>146</v>
      </c>
    </row>
    <row r="512" spans="1:65" s="14" customFormat="1" ht="11.25">
      <c r="B512" s="214"/>
      <c r="C512" s="215"/>
      <c r="D512" s="196" t="s">
        <v>161</v>
      </c>
      <c r="E512" s="216" t="s">
        <v>19</v>
      </c>
      <c r="F512" s="217" t="s">
        <v>163</v>
      </c>
      <c r="G512" s="215"/>
      <c r="H512" s="218">
        <v>1</v>
      </c>
      <c r="I512" s="219"/>
      <c r="J512" s="215"/>
      <c r="K512" s="215"/>
      <c r="L512" s="220"/>
      <c r="M512" s="221"/>
      <c r="N512" s="222"/>
      <c r="O512" s="222"/>
      <c r="P512" s="222"/>
      <c r="Q512" s="222"/>
      <c r="R512" s="222"/>
      <c r="S512" s="222"/>
      <c r="T512" s="223"/>
      <c r="AT512" s="224" t="s">
        <v>161</v>
      </c>
      <c r="AU512" s="224" t="s">
        <v>77</v>
      </c>
      <c r="AV512" s="14" t="s">
        <v>147</v>
      </c>
      <c r="AW512" s="14" t="s">
        <v>31</v>
      </c>
      <c r="AX512" s="14" t="s">
        <v>77</v>
      </c>
      <c r="AY512" s="224" t="s">
        <v>146</v>
      </c>
    </row>
    <row r="513" spans="1:65" s="2" customFormat="1" ht="24.2" customHeight="1">
      <c r="A513" s="37"/>
      <c r="B513" s="38"/>
      <c r="C513" s="182" t="s">
        <v>672</v>
      </c>
      <c r="D513" s="182" t="s">
        <v>151</v>
      </c>
      <c r="E513" s="183" t="s">
        <v>673</v>
      </c>
      <c r="F513" s="184" t="s">
        <v>674</v>
      </c>
      <c r="G513" s="185" t="s">
        <v>294</v>
      </c>
      <c r="H513" s="186">
        <v>2</v>
      </c>
      <c r="I513" s="187"/>
      <c r="J513" s="188">
        <f>ROUND(I513*H513,2)</f>
        <v>0</v>
      </c>
      <c r="K513" s="189"/>
      <c r="L513" s="42"/>
      <c r="M513" s="190" t="s">
        <v>19</v>
      </c>
      <c r="N513" s="191" t="s">
        <v>40</v>
      </c>
      <c r="O513" s="67"/>
      <c r="P513" s="192">
        <f>O513*H513</f>
        <v>0</v>
      </c>
      <c r="Q513" s="192">
        <v>0</v>
      </c>
      <c r="R513" s="192">
        <f>Q513*H513</f>
        <v>0</v>
      </c>
      <c r="S513" s="192">
        <v>0</v>
      </c>
      <c r="T513" s="193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194" t="s">
        <v>656</v>
      </c>
      <c r="AT513" s="194" t="s">
        <v>151</v>
      </c>
      <c r="AU513" s="194" t="s">
        <v>77</v>
      </c>
      <c r="AY513" s="20" t="s">
        <v>146</v>
      </c>
      <c r="BE513" s="195">
        <f>IF(N513="základní",J513,0)</f>
        <v>0</v>
      </c>
      <c r="BF513" s="195">
        <f>IF(N513="snížená",J513,0)</f>
        <v>0</v>
      </c>
      <c r="BG513" s="195">
        <f>IF(N513="zákl. přenesená",J513,0)</f>
        <v>0</v>
      </c>
      <c r="BH513" s="195">
        <f>IF(N513="sníž. přenesená",J513,0)</f>
        <v>0</v>
      </c>
      <c r="BI513" s="195">
        <f>IF(N513="nulová",J513,0)</f>
        <v>0</v>
      </c>
      <c r="BJ513" s="20" t="s">
        <v>77</v>
      </c>
      <c r="BK513" s="195">
        <f>ROUND(I513*H513,2)</f>
        <v>0</v>
      </c>
      <c r="BL513" s="20" t="s">
        <v>656</v>
      </c>
      <c r="BM513" s="194" t="s">
        <v>675</v>
      </c>
    </row>
    <row r="514" spans="1:65" s="2" customFormat="1" ht="19.5">
      <c r="A514" s="37"/>
      <c r="B514" s="38"/>
      <c r="C514" s="39"/>
      <c r="D514" s="196" t="s">
        <v>157</v>
      </c>
      <c r="E514" s="39"/>
      <c r="F514" s="197" t="s">
        <v>674</v>
      </c>
      <c r="G514" s="39"/>
      <c r="H514" s="39"/>
      <c r="I514" s="198"/>
      <c r="J514" s="39"/>
      <c r="K514" s="39"/>
      <c r="L514" s="42"/>
      <c r="M514" s="199"/>
      <c r="N514" s="200"/>
      <c r="O514" s="67"/>
      <c r="P514" s="67"/>
      <c r="Q514" s="67"/>
      <c r="R514" s="67"/>
      <c r="S514" s="67"/>
      <c r="T514" s="68"/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T514" s="20" t="s">
        <v>157</v>
      </c>
      <c r="AU514" s="20" t="s">
        <v>77</v>
      </c>
    </row>
    <row r="515" spans="1:65" s="13" customFormat="1" ht="11.25">
      <c r="B515" s="203"/>
      <c r="C515" s="204"/>
      <c r="D515" s="196" t="s">
        <v>161</v>
      </c>
      <c r="E515" s="205" t="s">
        <v>19</v>
      </c>
      <c r="F515" s="206" t="s">
        <v>505</v>
      </c>
      <c r="G515" s="204"/>
      <c r="H515" s="207">
        <v>2</v>
      </c>
      <c r="I515" s="208"/>
      <c r="J515" s="204"/>
      <c r="K515" s="204"/>
      <c r="L515" s="209"/>
      <c r="M515" s="210"/>
      <c r="N515" s="211"/>
      <c r="O515" s="211"/>
      <c r="P515" s="211"/>
      <c r="Q515" s="211"/>
      <c r="R515" s="211"/>
      <c r="S515" s="211"/>
      <c r="T515" s="212"/>
      <c r="AT515" s="213" t="s">
        <v>161</v>
      </c>
      <c r="AU515" s="213" t="s">
        <v>77</v>
      </c>
      <c r="AV515" s="13" t="s">
        <v>79</v>
      </c>
      <c r="AW515" s="13" t="s">
        <v>31</v>
      </c>
      <c r="AX515" s="13" t="s">
        <v>69</v>
      </c>
      <c r="AY515" s="213" t="s">
        <v>146</v>
      </c>
    </row>
    <row r="516" spans="1:65" s="14" customFormat="1" ht="11.25">
      <c r="B516" s="214"/>
      <c r="C516" s="215"/>
      <c r="D516" s="196" t="s">
        <v>161</v>
      </c>
      <c r="E516" s="216" t="s">
        <v>19</v>
      </c>
      <c r="F516" s="217" t="s">
        <v>163</v>
      </c>
      <c r="G516" s="215"/>
      <c r="H516" s="218">
        <v>2</v>
      </c>
      <c r="I516" s="219"/>
      <c r="J516" s="215"/>
      <c r="K516" s="215"/>
      <c r="L516" s="220"/>
      <c r="M516" s="221"/>
      <c r="N516" s="222"/>
      <c r="O516" s="222"/>
      <c r="P516" s="222"/>
      <c r="Q516" s="222"/>
      <c r="R516" s="222"/>
      <c r="S516" s="222"/>
      <c r="T516" s="223"/>
      <c r="AT516" s="224" t="s">
        <v>161</v>
      </c>
      <c r="AU516" s="224" t="s">
        <v>77</v>
      </c>
      <c r="AV516" s="14" t="s">
        <v>147</v>
      </c>
      <c r="AW516" s="14" t="s">
        <v>31</v>
      </c>
      <c r="AX516" s="14" t="s">
        <v>77</v>
      </c>
      <c r="AY516" s="224" t="s">
        <v>146</v>
      </c>
    </row>
    <row r="517" spans="1:65" s="2" customFormat="1" ht="37.9" customHeight="1">
      <c r="A517" s="37"/>
      <c r="B517" s="38"/>
      <c r="C517" s="182" t="s">
        <v>676</v>
      </c>
      <c r="D517" s="182" t="s">
        <v>151</v>
      </c>
      <c r="E517" s="183" t="s">
        <v>677</v>
      </c>
      <c r="F517" s="184" t="s">
        <v>678</v>
      </c>
      <c r="G517" s="185" t="s">
        <v>294</v>
      </c>
      <c r="H517" s="186">
        <v>1</v>
      </c>
      <c r="I517" s="187"/>
      <c r="J517" s="188">
        <f>ROUND(I517*H517,2)</f>
        <v>0</v>
      </c>
      <c r="K517" s="189"/>
      <c r="L517" s="42"/>
      <c r="M517" s="190" t="s">
        <v>19</v>
      </c>
      <c r="N517" s="191" t="s">
        <v>40</v>
      </c>
      <c r="O517" s="67"/>
      <c r="P517" s="192">
        <f>O517*H517</f>
        <v>0</v>
      </c>
      <c r="Q517" s="192">
        <v>0</v>
      </c>
      <c r="R517" s="192">
        <f>Q517*H517</f>
        <v>0</v>
      </c>
      <c r="S517" s="192">
        <v>0</v>
      </c>
      <c r="T517" s="193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194" t="s">
        <v>656</v>
      </c>
      <c r="AT517" s="194" t="s">
        <v>151</v>
      </c>
      <c r="AU517" s="194" t="s">
        <v>77</v>
      </c>
      <c r="AY517" s="20" t="s">
        <v>146</v>
      </c>
      <c r="BE517" s="195">
        <f>IF(N517="základní",J517,0)</f>
        <v>0</v>
      </c>
      <c r="BF517" s="195">
        <f>IF(N517="snížená",J517,0)</f>
        <v>0</v>
      </c>
      <c r="BG517" s="195">
        <f>IF(N517="zákl. přenesená",J517,0)</f>
        <v>0</v>
      </c>
      <c r="BH517" s="195">
        <f>IF(N517="sníž. přenesená",J517,0)</f>
        <v>0</v>
      </c>
      <c r="BI517" s="195">
        <f>IF(N517="nulová",J517,0)</f>
        <v>0</v>
      </c>
      <c r="BJ517" s="20" t="s">
        <v>77</v>
      </c>
      <c r="BK517" s="195">
        <f>ROUND(I517*H517,2)</f>
        <v>0</v>
      </c>
      <c r="BL517" s="20" t="s">
        <v>656</v>
      </c>
      <c r="BM517" s="194" t="s">
        <v>679</v>
      </c>
    </row>
    <row r="518" spans="1:65" s="2" customFormat="1" ht="19.5">
      <c r="A518" s="37"/>
      <c r="B518" s="38"/>
      <c r="C518" s="39"/>
      <c r="D518" s="196" t="s">
        <v>157</v>
      </c>
      <c r="E518" s="39"/>
      <c r="F518" s="197" t="s">
        <v>680</v>
      </c>
      <c r="G518" s="39"/>
      <c r="H518" s="39"/>
      <c r="I518" s="198"/>
      <c r="J518" s="39"/>
      <c r="K518" s="39"/>
      <c r="L518" s="42"/>
      <c r="M518" s="199"/>
      <c r="N518" s="200"/>
      <c r="O518" s="67"/>
      <c r="P518" s="67"/>
      <c r="Q518" s="67"/>
      <c r="R518" s="67"/>
      <c r="S518" s="67"/>
      <c r="T518" s="68"/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T518" s="20" t="s">
        <v>157</v>
      </c>
      <c r="AU518" s="20" t="s">
        <v>77</v>
      </c>
    </row>
    <row r="519" spans="1:65" s="13" customFormat="1" ht="11.25">
      <c r="B519" s="203"/>
      <c r="C519" s="204"/>
      <c r="D519" s="196" t="s">
        <v>161</v>
      </c>
      <c r="E519" s="205" t="s">
        <v>19</v>
      </c>
      <c r="F519" s="206" t="s">
        <v>77</v>
      </c>
      <c r="G519" s="204"/>
      <c r="H519" s="207">
        <v>1</v>
      </c>
      <c r="I519" s="208"/>
      <c r="J519" s="204"/>
      <c r="K519" s="204"/>
      <c r="L519" s="209"/>
      <c r="M519" s="210"/>
      <c r="N519" s="211"/>
      <c r="O519" s="211"/>
      <c r="P519" s="211"/>
      <c r="Q519" s="211"/>
      <c r="R519" s="211"/>
      <c r="S519" s="211"/>
      <c r="T519" s="212"/>
      <c r="AT519" s="213" t="s">
        <v>161</v>
      </c>
      <c r="AU519" s="213" t="s">
        <v>77</v>
      </c>
      <c r="AV519" s="13" t="s">
        <v>79</v>
      </c>
      <c r="AW519" s="13" t="s">
        <v>31</v>
      </c>
      <c r="AX519" s="13" t="s">
        <v>77</v>
      </c>
      <c r="AY519" s="213" t="s">
        <v>146</v>
      </c>
    </row>
    <row r="520" spans="1:65" s="14" customFormat="1" ht="11.25">
      <c r="B520" s="214"/>
      <c r="C520" s="215"/>
      <c r="D520" s="196" t="s">
        <v>161</v>
      </c>
      <c r="E520" s="216" t="s">
        <v>19</v>
      </c>
      <c r="F520" s="217" t="s">
        <v>163</v>
      </c>
      <c r="G520" s="215"/>
      <c r="H520" s="218">
        <v>1</v>
      </c>
      <c r="I520" s="219"/>
      <c r="J520" s="215"/>
      <c r="K520" s="215"/>
      <c r="L520" s="220"/>
      <c r="M520" s="258"/>
      <c r="N520" s="259"/>
      <c r="O520" s="259"/>
      <c r="P520" s="259"/>
      <c r="Q520" s="259"/>
      <c r="R520" s="259"/>
      <c r="S520" s="259"/>
      <c r="T520" s="260"/>
      <c r="AT520" s="224" t="s">
        <v>161</v>
      </c>
      <c r="AU520" s="224" t="s">
        <v>77</v>
      </c>
      <c r="AV520" s="14" t="s">
        <v>147</v>
      </c>
      <c r="AW520" s="14" t="s">
        <v>31</v>
      </c>
      <c r="AX520" s="14" t="s">
        <v>69</v>
      </c>
      <c r="AY520" s="224" t="s">
        <v>146</v>
      </c>
    </row>
    <row r="521" spans="1:65" s="2" customFormat="1" ht="6.95" customHeight="1">
      <c r="A521" s="37"/>
      <c r="B521" s="50"/>
      <c r="C521" s="51"/>
      <c r="D521" s="51"/>
      <c r="E521" s="51"/>
      <c r="F521" s="51"/>
      <c r="G521" s="51"/>
      <c r="H521" s="51"/>
      <c r="I521" s="51"/>
      <c r="J521" s="51"/>
      <c r="K521" s="51"/>
      <c r="L521" s="42"/>
      <c r="M521" s="37"/>
      <c r="O521" s="37"/>
      <c r="P521" s="37"/>
      <c r="Q521" s="37"/>
      <c r="R521" s="37"/>
      <c r="S521" s="37"/>
      <c r="T521" s="37"/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</row>
  </sheetData>
  <sheetProtection algorithmName="SHA-512" hashValue="w9Bh7hZMdTvR7TQapZnNsvCHyxzA6GEMua+epEzOACemSoVhbunS2XOwyHTx07waYOpCtroEjlebCWMF4Dc0AA==" saltValue="qesxS+g7SI0e6wFS/TQgjQEzwf7sbbe4IRBI7ra/OjB33ZjbQXjhfT4RPle3tnbSodHA7xUojCwzJH5E9p8s+w==" spinCount="100000" sheet="1" objects="1" scenarios="1" formatColumns="0" formatRows="0" autoFilter="0"/>
  <autoFilter ref="C106:K520"/>
  <mergeCells count="9">
    <mergeCell ref="E50:H50"/>
    <mergeCell ref="E97:H97"/>
    <mergeCell ref="E99:H99"/>
    <mergeCell ref="L2:V2"/>
    <mergeCell ref="E7:H7"/>
    <mergeCell ref="E9:H9"/>
    <mergeCell ref="E18:H18"/>
    <mergeCell ref="E27:H27"/>
    <mergeCell ref="E48:H48"/>
  </mergeCells>
  <hyperlinks>
    <hyperlink ref="F113" r:id="rId1"/>
    <hyperlink ref="F119" r:id="rId2"/>
    <hyperlink ref="F126" r:id="rId3"/>
    <hyperlink ref="F156" r:id="rId4"/>
    <hyperlink ref="F165" r:id="rId5"/>
    <hyperlink ref="F194" r:id="rId6"/>
    <hyperlink ref="F203" r:id="rId7"/>
    <hyperlink ref="F209" r:id="rId8"/>
    <hyperlink ref="F243" r:id="rId9"/>
    <hyperlink ref="F248" r:id="rId10"/>
    <hyperlink ref="F252" r:id="rId11"/>
    <hyperlink ref="F280" r:id="rId12"/>
    <hyperlink ref="F286" r:id="rId13"/>
    <hyperlink ref="F291" r:id="rId14"/>
    <hyperlink ref="F304" r:id="rId15"/>
    <hyperlink ref="F311" r:id="rId16"/>
    <hyperlink ref="F317" r:id="rId17"/>
    <hyperlink ref="F335" r:id="rId18"/>
    <hyperlink ref="F342" r:id="rId19"/>
    <hyperlink ref="F347" r:id="rId20"/>
    <hyperlink ref="F356" r:id="rId21"/>
    <hyperlink ref="F365" r:id="rId22"/>
    <hyperlink ref="F374" r:id="rId23"/>
    <hyperlink ref="F378" r:id="rId24"/>
    <hyperlink ref="F389" r:id="rId25"/>
    <hyperlink ref="F394" r:id="rId26"/>
    <hyperlink ref="F399" r:id="rId27"/>
    <hyperlink ref="F403" r:id="rId28"/>
    <hyperlink ref="F411" r:id="rId29"/>
    <hyperlink ref="F420" r:id="rId30"/>
    <hyperlink ref="F427" r:id="rId31"/>
    <hyperlink ref="F431" r:id="rId32"/>
    <hyperlink ref="F437" r:id="rId33"/>
    <hyperlink ref="F443" r:id="rId34"/>
    <hyperlink ref="F462" r:id="rId35"/>
    <hyperlink ref="F475" r:id="rId36"/>
    <hyperlink ref="F481" r:id="rId37"/>
    <hyperlink ref="F486" r:id="rId38"/>
    <hyperlink ref="F491" r:id="rId39"/>
  </hyperlinks>
  <pageMargins left="0.39374999999999999" right="0.39374999999999999" top="0.39374999999999999" bottom="0.39374999999999999" header="0" footer="0"/>
  <pageSetup paperSize="9" scale="87" fitToHeight="100" orientation="portrait" blackAndWhite="1" r:id="rId40"/>
  <headerFooter>
    <oddFooter>&amp;CStrana &amp;P z &amp;N</oddFooter>
  </headerFooter>
  <drawing r:id="rId4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5"/>
      <c r="M2" s="395"/>
      <c r="N2" s="395"/>
      <c r="O2" s="395"/>
      <c r="P2" s="395"/>
      <c r="Q2" s="395"/>
      <c r="R2" s="395"/>
      <c r="S2" s="395"/>
      <c r="T2" s="395"/>
      <c r="U2" s="395"/>
      <c r="V2" s="395"/>
      <c r="AT2" s="20" t="s">
        <v>86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3"/>
      <c r="AT3" s="20" t="s">
        <v>79</v>
      </c>
    </row>
    <row r="4" spans="1:46" s="1" customFormat="1" ht="24.95" customHeight="1">
      <c r="B4" s="23"/>
      <c r="D4" s="113" t="s">
        <v>96</v>
      </c>
      <c r="L4" s="23"/>
      <c r="M4" s="114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15" t="s">
        <v>16</v>
      </c>
      <c r="L6" s="23"/>
    </row>
    <row r="7" spans="1:46" s="1" customFormat="1" ht="16.5" customHeight="1">
      <c r="B7" s="23"/>
      <c r="E7" s="396" t="str">
        <f>'Rekapitulace stavby'!K6</f>
        <v>Rekonstrukce budov pro instalaci FVE</v>
      </c>
      <c r="F7" s="397"/>
      <c r="G7" s="397"/>
      <c r="H7" s="397"/>
      <c r="L7" s="23"/>
    </row>
    <row r="8" spans="1:46" s="1" customFormat="1" ht="12" customHeight="1">
      <c r="B8" s="23"/>
      <c r="D8" s="115" t="s">
        <v>97</v>
      </c>
      <c r="L8" s="23"/>
    </row>
    <row r="9" spans="1:46" s="2" customFormat="1" ht="16.5" customHeight="1">
      <c r="A9" s="37"/>
      <c r="B9" s="42"/>
      <c r="C9" s="37"/>
      <c r="D9" s="37"/>
      <c r="E9" s="396" t="s">
        <v>681</v>
      </c>
      <c r="F9" s="399"/>
      <c r="G9" s="399"/>
      <c r="H9" s="399"/>
      <c r="I9" s="37"/>
      <c r="J9" s="37"/>
      <c r="K9" s="37"/>
      <c r="L9" s="11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2" customHeight="1">
      <c r="A10" s="37"/>
      <c r="B10" s="42"/>
      <c r="C10" s="37"/>
      <c r="D10" s="115" t="s">
        <v>682</v>
      </c>
      <c r="E10" s="37"/>
      <c r="F10" s="37"/>
      <c r="G10" s="37"/>
      <c r="H10" s="37"/>
      <c r="I10" s="37"/>
      <c r="J10" s="37"/>
      <c r="K10" s="37"/>
      <c r="L10" s="11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6.5" customHeight="1">
      <c r="A11" s="37"/>
      <c r="B11" s="42"/>
      <c r="C11" s="37"/>
      <c r="D11" s="37"/>
      <c r="E11" s="398" t="s">
        <v>683</v>
      </c>
      <c r="F11" s="399"/>
      <c r="G11" s="399"/>
      <c r="H11" s="399"/>
      <c r="I11" s="37"/>
      <c r="J11" s="37"/>
      <c r="K11" s="37"/>
      <c r="L11" s="11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1.25">
      <c r="A12" s="37"/>
      <c r="B12" s="42"/>
      <c r="C12" s="37"/>
      <c r="D12" s="37"/>
      <c r="E12" s="37"/>
      <c r="F12" s="37"/>
      <c r="G12" s="37"/>
      <c r="H12" s="37"/>
      <c r="I12" s="37"/>
      <c r="J12" s="37"/>
      <c r="K12" s="37"/>
      <c r="L12" s="11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2" customHeight="1">
      <c r="A13" s="37"/>
      <c r="B13" s="42"/>
      <c r="C13" s="37"/>
      <c r="D13" s="115" t="s">
        <v>18</v>
      </c>
      <c r="E13" s="37"/>
      <c r="F13" s="106" t="s">
        <v>19</v>
      </c>
      <c r="G13" s="37"/>
      <c r="H13" s="37"/>
      <c r="I13" s="115" t="s">
        <v>20</v>
      </c>
      <c r="J13" s="106" t="s">
        <v>19</v>
      </c>
      <c r="K13" s="37"/>
      <c r="L13" s="11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15" t="s">
        <v>21</v>
      </c>
      <c r="E14" s="37"/>
      <c r="F14" s="106" t="s">
        <v>22</v>
      </c>
      <c r="G14" s="37"/>
      <c r="H14" s="37"/>
      <c r="I14" s="115" t="s">
        <v>23</v>
      </c>
      <c r="J14" s="117" t="str">
        <f>'Rekapitulace stavby'!AN8</f>
        <v>22. 5. 2024</v>
      </c>
      <c r="K14" s="37"/>
      <c r="L14" s="11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0.9" customHeight="1">
      <c r="A15" s="37"/>
      <c r="B15" s="42"/>
      <c r="C15" s="37"/>
      <c r="D15" s="37"/>
      <c r="E15" s="37"/>
      <c r="F15" s="37"/>
      <c r="G15" s="37"/>
      <c r="H15" s="37"/>
      <c r="I15" s="37"/>
      <c r="J15" s="37"/>
      <c r="K15" s="37"/>
      <c r="L15" s="11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12" customHeight="1">
      <c r="A16" s="37"/>
      <c r="B16" s="42"/>
      <c r="C16" s="37"/>
      <c r="D16" s="115" t="s">
        <v>25</v>
      </c>
      <c r="E16" s="37"/>
      <c r="F16" s="37"/>
      <c r="G16" s="37"/>
      <c r="H16" s="37"/>
      <c r="I16" s="115" t="s">
        <v>26</v>
      </c>
      <c r="J16" s="106" t="str">
        <f>IF('Rekapitulace stavby'!AN10="","",'Rekapitulace stavby'!AN10)</f>
        <v/>
      </c>
      <c r="K16" s="37"/>
      <c r="L16" s="11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8" customHeight="1">
      <c r="A17" s="37"/>
      <c r="B17" s="42"/>
      <c r="C17" s="37"/>
      <c r="D17" s="37"/>
      <c r="E17" s="106" t="str">
        <f>IF('Rekapitulace stavby'!E11="","",'Rekapitulace stavby'!E11)</f>
        <v xml:space="preserve"> </v>
      </c>
      <c r="F17" s="37"/>
      <c r="G17" s="37"/>
      <c r="H17" s="37"/>
      <c r="I17" s="115" t="s">
        <v>27</v>
      </c>
      <c r="J17" s="106" t="str">
        <f>IF('Rekapitulace stavby'!AN11="","",'Rekapitulace stavby'!AN11)</f>
        <v/>
      </c>
      <c r="K17" s="37"/>
      <c r="L17" s="11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6.95" customHeight="1">
      <c r="A18" s="37"/>
      <c r="B18" s="42"/>
      <c r="C18" s="37"/>
      <c r="D18" s="37"/>
      <c r="E18" s="37"/>
      <c r="F18" s="37"/>
      <c r="G18" s="37"/>
      <c r="H18" s="37"/>
      <c r="I18" s="37"/>
      <c r="J18" s="37"/>
      <c r="K18" s="37"/>
      <c r="L18" s="11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12" customHeight="1">
      <c r="A19" s="37"/>
      <c r="B19" s="42"/>
      <c r="C19" s="37"/>
      <c r="D19" s="115" t="s">
        <v>28</v>
      </c>
      <c r="E19" s="37"/>
      <c r="F19" s="37"/>
      <c r="G19" s="37"/>
      <c r="H19" s="37"/>
      <c r="I19" s="115" t="s">
        <v>26</v>
      </c>
      <c r="J19" s="33" t="str">
        <f>'Rekapitulace stavby'!AN13</f>
        <v>Vyplň údaj</v>
      </c>
      <c r="K19" s="37"/>
      <c r="L19" s="11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8" customHeight="1">
      <c r="A20" s="37"/>
      <c r="B20" s="42"/>
      <c r="C20" s="37"/>
      <c r="D20" s="37"/>
      <c r="E20" s="400" t="str">
        <f>'Rekapitulace stavby'!E14</f>
        <v>Vyplň údaj</v>
      </c>
      <c r="F20" s="401"/>
      <c r="G20" s="401"/>
      <c r="H20" s="401"/>
      <c r="I20" s="115" t="s">
        <v>27</v>
      </c>
      <c r="J20" s="33" t="str">
        <f>'Rekapitulace stavby'!AN14</f>
        <v>Vyplň údaj</v>
      </c>
      <c r="K20" s="37"/>
      <c r="L20" s="11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6.95" customHeight="1">
      <c r="A21" s="37"/>
      <c r="B21" s="42"/>
      <c r="C21" s="37"/>
      <c r="D21" s="37"/>
      <c r="E21" s="37"/>
      <c r="F21" s="37"/>
      <c r="G21" s="37"/>
      <c r="H21" s="37"/>
      <c r="I21" s="37"/>
      <c r="J21" s="37"/>
      <c r="K21" s="37"/>
      <c r="L21" s="11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12" customHeight="1">
      <c r="A22" s="37"/>
      <c r="B22" s="42"/>
      <c r="C22" s="37"/>
      <c r="D22" s="115" t="s">
        <v>30</v>
      </c>
      <c r="E22" s="37"/>
      <c r="F22" s="37"/>
      <c r="G22" s="37"/>
      <c r="H22" s="37"/>
      <c r="I22" s="115" t="s">
        <v>26</v>
      </c>
      <c r="J22" s="106" t="str">
        <f>IF('Rekapitulace stavby'!AN16="","",'Rekapitulace stavby'!AN16)</f>
        <v/>
      </c>
      <c r="K22" s="37"/>
      <c r="L22" s="11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8" customHeight="1">
      <c r="A23" s="37"/>
      <c r="B23" s="42"/>
      <c r="C23" s="37"/>
      <c r="D23" s="37"/>
      <c r="E23" s="106" t="str">
        <f>IF('Rekapitulace stavby'!E17="","",'Rekapitulace stavby'!E17)</f>
        <v xml:space="preserve"> </v>
      </c>
      <c r="F23" s="37"/>
      <c r="G23" s="37"/>
      <c r="H23" s="37"/>
      <c r="I23" s="115" t="s">
        <v>27</v>
      </c>
      <c r="J23" s="106" t="str">
        <f>IF('Rekapitulace stavby'!AN17="","",'Rekapitulace stavby'!AN17)</f>
        <v/>
      </c>
      <c r="K23" s="37"/>
      <c r="L23" s="11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6.95" customHeight="1">
      <c r="A24" s="37"/>
      <c r="B24" s="42"/>
      <c r="C24" s="37"/>
      <c r="D24" s="37"/>
      <c r="E24" s="37"/>
      <c r="F24" s="37"/>
      <c r="G24" s="37"/>
      <c r="H24" s="37"/>
      <c r="I24" s="37"/>
      <c r="J24" s="37"/>
      <c r="K24" s="37"/>
      <c r="L24" s="11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12" customHeight="1">
      <c r="A25" s="37"/>
      <c r="B25" s="42"/>
      <c r="C25" s="37"/>
      <c r="D25" s="115" t="s">
        <v>32</v>
      </c>
      <c r="E25" s="37"/>
      <c r="F25" s="37"/>
      <c r="G25" s="37"/>
      <c r="H25" s="37"/>
      <c r="I25" s="115" t="s">
        <v>26</v>
      </c>
      <c r="J25" s="106" t="str">
        <f>IF('Rekapitulace stavby'!AN19="","",'Rekapitulace stavby'!AN19)</f>
        <v/>
      </c>
      <c r="K25" s="37"/>
      <c r="L25" s="11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8" customHeight="1">
      <c r="A26" s="37"/>
      <c r="B26" s="42"/>
      <c r="C26" s="37"/>
      <c r="D26" s="37"/>
      <c r="E26" s="106" t="str">
        <f>IF('Rekapitulace stavby'!E20="","",'Rekapitulace stavby'!E20)</f>
        <v xml:space="preserve"> </v>
      </c>
      <c r="F26" s="37"/>
      <c r="G26" s="37"/>
      <c r="H26" s="37"/>
      <c r="I26" s="115" t="s">
        <v>27</v>
      </c>
      <c r="J26" s="106" t="str">
        <f>IF('Rekapitulace stavby'!AN20="","",'Rekapitulace stavby'!AN20)</f>
        <v/>
      </c>
      <c r="K26" s="37"/>
      <c r="L26" s="11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2" customFormat="1" ht="6.95" customHeight="1">
      <c r="A27" s="37"/>
      <c r="B27" s="42"/>
      <c r="C27" s="37"/>
      <c r="D27" s="37"/>
      <c r="E27" s="37"/>
      <c r="F27" s="37"/>
      <c r="G27" s="37"/>
      <c r="H27" s="37"/>
      <c r="I27" s="37"/>
      <c r="J27" s="37"/>
      <c r="K27" s="37"/>
      <c r="L27" s="116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pans="1:31" s="2" customFormat="1" ht="12" customHeight="1">
      <c r="A28" s="37"/>
      <c r="B28" s="42"/>
      <c r="C28" s="37"/>
      <c r="D28" s="115" t="s">
        <v>33</v>
      </c>
      <c r="E28" s="37"/>
      <c r="F28" s="37"/>
      <c r="G28" s="37"/>
      <c r="H28" s="37"/>
      <c r="I28" s="37"/>
      <c r="J28" s="37"/>
      <c r="K28" s="37"/>
      <c r="L28" s="11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8" customFormat="1" ht="16.5" customHeight="1">
      <c r="A29" s="118"/>
      <c r="B29" s="119"/>
      <c r="C29" s="118"/>
      <c r="D29" s="118"/>
      <c r="E29" s="402" t="s">
        <v>19</v>
      </c>
      <c r="F29" s="402"/>
      <c r="G29" s="402"/>
      <c r="H29" s="402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7"/>
      <c r="B30" s="42"/>
      <c r="C30" s="37"/>
      <c r="D30" s="37"/>
      <c r="E30" s="37"/>
      <c r="F30" s="37"/>
      <c r="G30" s="37"/>
      <c r="H30" s="37"/>
      <c r="I30" s="37"/>
      <c r="J30" s="37"/>
      <c r="K30" s="37"/>
      <c r="L30" s="11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21"/>
      <c r="E31" s="121"/>
      <c r="F31" s="121"/>
      <c r="G31" s="121"/>
      <c r="H31" s="121"/>
      <c r="I31" s="121"/>
      <c r="J31" s="121"/>
      <c r="K31" s="121"/>
      <c r="L31" s="11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25.35" customHeight="1">
      <c r="A32" s="37"/>
      <c r="B32" s="42"/>
      <c r="C32" s="37"/>
      <c r="D32" s="122" t="s">
        <v>35</v>
      </c>
      <c r="E32" s="37"/>
      <c r="F32" s="37"/>
      <c r="G32" s="37"/>
      <c r="H32" s="37"/>
      <c r="I32" s="37"/>
      <c r="J32" s="123">
        <f>ROUND(J94, 2)</f>
        <v>0</v>
      </c>
      <c r="K32" s="37"/>
      <c r="L32" s="11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6.95" customHeight="1">
      <c r="A33" s="37"/>
      <c r="B33" s="42"/>
      <c r="C33" s="37"/>
      <c r="D33" s="121"/>
      <c r="E33" s="121"/>
      <c r="F33" s="121"/>
      <c r="G33" s="121"/>
      <c r="H33" s="121"/>
      <c r="I33" s="121"/>
      <c r="J33" s="121"/>
      <c r="K33" s="121"/>
      <c r="L33" s="11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37"/>
      <c r="F34" s="124" t="s">
        <v>37</v>
      </c>
      <c r="G34" s="37"/>
      <c r="H34" s="37"/>
      <c r="I34" s="124" t="s">
        <v>36</v>
      </c>
      <c r="J34" s="124" t="s">
        <v>38</v>
      </c>
      <c r="K34" s="37"/>
      <c r="L34" s="11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customHeight="1">
      <c r="A35" s="37"/>
      <c r="B35" s="42"/>
      <c r="C35" s="37"/>
      <c r="D35" s="125" t="s">
        <v>39</v>
      </c>
      <c r="E35" s="115" t="s">
        <v>40</v>
      </c>
      <c r="F35" s="126">
        <f>ROUND((SUM(BE94:BE260)),  2)</f>
        <v>0</v>
      </c>
      <c r="G35" s="37"/>
      <c r="H35" s="37"/>
      <c r="I35" s="127">
        <v>0.21</v>
      </c>
      <c r="J35" s="126">
        <f>ROUND(((SUM(BE94:BE260))*I35),  2)</f>
        <v>0</v>
      </c>
      <c r="K35" s="37"/>
      <c r="L35" s="11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customHeight="1">
      <c r="A36" s="37"/>
      <c r="B36" s="42"/>
      <c r="C36" s="37"/>
      <c r="D36" s="37"/>
      <c r="E36" s="115" t="s">
        <v>41</v>
      </c>
      <c r="F36" s="126">
        <f>ROUND((SUM(BF94:BF260)),  2)</f>
        <v>0</v>
      </c>
      <c r="G36" s="37"/>
      <c r="H36" s="37"/>
      <c r="I36" s="127">
        <v>0.12</v>
      </c>
      <c r="J36" s="126">
        <f>ROUND(((SUM(BF94:BF260))*I36),  2)</f>
        <v>0</v>
      </c>
      <c r="K36" s="37"/>
      <c r="L36" s="11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15" t="s">
        <v>42</v>
      </c>
      <c r="F37" s="126">
        <f>ROUND((SUM(BG94:BG260)),  2)</f>
        <v>0</v>
      </c>
      <c r="G37" s="37"/>
      <c r="H37" s="37"/>
      <c r="I37" s="127">
        <v>0.21</v>
      </c>
      <c r="J37" s="126">
        <f>0</f>
        <v>0</v>
      </c>
      <c r="K37" s="37"/>
      <c r="L37" s="11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14.45" hidden="1" customHeight="1">
      <c r="A38" s="37"/>
      <c r="B38" s="42"/>
      <c r="C38" s="37"/>
      <c r="D38" s="37"/>
      <c r="E38" s="115" t="s">
        <v>43</v>
      </c>
      <c r="F38" s="126">
        <f>ROUND((SUM(BH94:BH260)),  2)</f>
        <v>0</v>
      </c>
      <c r="G38" s="37"/>
      <c r="H38" s="37"/>
      <c r="I38" s="127">
        <v>0.12</v>
      </c>
      <c r="J38" s="126">
        <f>0</f>
        <v>0</v>
      </c>
      <c r="K38" s="37"/>
      <c r="L38" s="11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14.45" hidden="1" customHeight="1">
      <c r="A39" s="37"/>
      <c r="B39" s="42"/>
      <c r="C39" s="37"/>
      <c r="D39" s="37"/>
      <c r="E39" s="115" t="s">
        <v>44</v>
      </c>
      <c r="F39" s="126">
        <f>ROUND((SUM(BI94:BI260)),  2)</f>
        <v>0</v>
      </c>
      <c r="G39" s="37"/>
      <c r="H39" s="37"/>
      <c r="I39" s="127">
        <v>0</v>
      </c>
      <c r="J39" s="126">
        <f>0</f>
        <v>0</v>
      </c>
      <c r="K39" s="37"/>
      <c r="L39" s="11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6.95" customHeight="1">
      <c r="A40" s="37"/>
      <c r="B40" s="42"/>
      <c r="C40" s="37"/>
      <c r="D40" s="37"/>
      <c r="E40" s="37"/>
      <c r="F40" s="37"/>
      <c r="G40" s="37"/>
      <c r="H40" s="37"/>
      <c r="I40" s="37"/>
      <c r="J40" s="37"/>
      <c r="K40" s="37"/>
      <c r="L40" s="11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pans="1:31" s="2" customFormat="1" ht="25.35" customHeight="1">
      <c r="A41" s="37"/>
      <c r="B41" s="42"/>
      <c r="C41" s="128"/>
      <c r="D41" s="129" t="s">
        <v>45</v>
      </c>
      <c r="E41" s="130"/>
      <c r="F41" s="130"/>
      <c r="G41" s="131" t="s">
        <v>46</v>
      </c>
      <c r="H41" s="132" t="s">
        <v>47</v>
      </c>
      <c r="I41" s="130"/>
      <c r="J41" s="133">
        <f>SUM(J32:J39)</f>
        <v>0</v>
      </c>
      <c r="K41" s="134"/>
      <c r="L41" s="116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pans="1:31" s="2" customFormat="1" ht="14.45" customHeight="1">
      <c r="A42" s="37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pans="1:31" s="2" customFormat="1" ht="6.95" customHeight="1">
      <c r="A46" s="37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24.95" customHeight="1">
      <c r="A47" s="37"/>
      <c r="B47" s="38"/>
      <c r="C47" s="26" t="s">
        <v>99</v>
      </c>
      <c r="D47" s="39"/>
      <c r="E47" s="39"/>
      <c r="F47" s="39"/>
      <c r="G47" s="39"/>
      <c r="H47" s="39"/>
      <c r="I47" s="39"/>
      <c r="J47" s="39"/>
      <c r="K47" s="39"/>
      <c r="L47" s="11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6.95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1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16</v>
      </c>
      <c r="D49" s="39"/>
      <c r="E49" s="39"/>
      <c r="F49" s="39"/>
      <c r="G49" s="39"/>
      <c r="H49" s="39"/>
      <c r="I49" s="39"/>
      <c r="J49" s="39"/>
      <c r="K49" s="39"/>
      <c r="L49" s="11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403" t="str">
        <f>E7</f>
        <v>Rekonstrukce budov pro instalaci FVE</v>
      </c>
      <c r="F50" s="404"/>
      <c r="G50" s="404"/>
      <c r="H50" s="404"/>
      <c r="I50" s="39"/>
      <c r="J50" s="39"/>
      <c r="K50" s="39"/>
      <c r="L50" s="11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1" customFormat="1" ht="12" customHeight="1">
      <c r="B51" s="24"/>
      <c r="C51" s="32" t="s">
        <v>97</v>
      </c>
      <c r="D51" s="25"/>
      <c r="E51" s="25"/>
      <c r="F51" s="25"/>
      <c r="G51" s="25"/>
      <c r="H51" s="25"/>
      <c r="I51" s="25"/>
      <c r="J51" s="25"/>
      <c r="K51" s="25"/>
      <c r="L51" s="23"/>
    </row>
    <row r="52" spans="1:47" s="2" customFormat="1" ht="16.5" customHeight="1">
      <c r="A52" s="37"/>
      <c r="B52" s="38"/>
      <c r="C52" s="39"/>
      <c r="D52" s="39"/>
      <c r="E52" s="403" t="s">
        <v>681</v>
      </c>
      <c r="F52" s="405"/>
      <c r="G52" s="405"/>
      <c r="H52" s="405"/>
      <c r="I52" s="39"/>
      <c r="J52" s="39"/>
      <c r="K52" s="39"/>
      <c r="L52" s="11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12" customHeight="1">
      <c r="A53" s="37"/>
      <c r="B53" s="38"/>
      <c r="C53" s="32" t="s">
        <v>682</v>
      </c>
      <c r="D53" s="39"/>
      <c r="E53" s="39"/>
      <c r="F53" s="39"/>
      <c r="G53" s="39"/>
      <c r="H53" s="39"/>
      <c r="I53" s="39"/>
      <c r="J53" s="39"/>
      <c r="K53" s="39"/>
      <c r="L53" s="11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6.5" customHeight="1">
      <c r="A54" s="37"/>
      <c r="B54" s="38"/>
      <c r="C54" s="39"/>
      <c r="D54" s="39"/>
      <c r="E54" s="352" t="str">
        <f>E11</f>
        <v>D.1.4.E - R-FV-AC+HDO kabely a ostatni</v>
      </c>
      <c r="F54" s="405"/>
      <c r="G54" s="405"/>
      <c r="H54" s="405"/>
      <c r="I54" s="39"/>
      <c r="J54" s="39"/>
      <c r="K54" s="39"/>
      <c r="L54" s="11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6.95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1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2" customHeight="1">
      <c r="A56" s="37"/>
      <c r="B56" s="38"/>
      <c r="C56" s="32" t="s">
        <v>21</v>
      </c>
      <c r="D56" s="39"/>
      <c r="E56" s="39"/>
      <c r="F56" s="30" t="str">
        <f>F14</f>
        <v xml:space="preserve"> </v>
      </c>
      <c r="G56" s="39"/>
      <c r="H56" s="39"/>
      <c r="I56" s="32" t="s">
        <v>23</v>
      </c>
      <c r="J56" s="62" t="str">
        <f>IF(J14="","",J14)</f>
        <v>22. 5. 2024</v>
      </c>
      <c r="K56" s="39"/>
      <c r="L56" s="11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6.95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1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5.2" customHeight="1">
      <c r="A58" s="37"/>
      <c r="B58" s="38"/>
      <c r="C58" s="32" t="s">
        <v>25</v>
      </c>
      <c r="D58" s="39"/>
      <c r="E58" s="39"/>
      <c r="F58" s="30" t="str">
        <f>E17</f>
        <v xml:space="preserve"> </v>
      </c>
      <c r="G58" s="39"/>
      <c r="H58" s="39"/>
      <c r="I58" s="32" t="s">
        <v>30</v>
      </c>
      <c r="J58" s="35" t="str">
        <f>E23</f>
        <v xml:space="preserve"> </v>
      </c>
      <c r="K58" s="39"/>
      <c r="L58" s="11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15.2" customHeight="1">
      <c r="A59" s="37"/>
      <c r="B59" s="38"/>
      <c r="C59" s="32" t="s">
        <v>28</v>
      </c>
      <c r="D59" s="39"/>
      <c r="E59" s="39"/>
      <c r="F59" s="30" t="str">
        <f>IF(E20="","",E20)</f>
        <v>Vyplň údaj</v>
      </c>
      <c r="G59" s="39"/>
      <c r="H59" s="39"/>
      <c r="I59" s="32" t="s">
        <v>32</v>
      </c>
      <c r="J59" s="35" t="str">
        <f>E26</f>
        <v xml:space="preserve"> </v>
      </c>
      <c r="K59" s="39"/>
      <c r="L59" s="11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pans="1:47" s="2" customFormat="1" ht="10.35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16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pans="1:47" s="2" customFormat="1" ht="29.25" customHeight="1">
      <c r="A61" s="37"/>
      <c r="B61" s="38"/>
      <c r="C61" s="139" t="s">
        <v>100</v>
      </c>
      <c r="D61" s="140"/>
      <c r="E61" s="140"/>
      <c r="F61" s="140"/>
      <c r="G61" s="140"/>
      <c r="H61" s="140"/>
      <c r="I61" s="140"/>
      <c r="J61" s="141" t="s">
        <v>101</v>
      </c>
      <c r="K61" s="140"/>
      <c r="L61" s="116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1:47" s="2" customFormat="1" ht="10.35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16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47" s="2" customFormat="1" ht="22.9" customHeight="1">
      <c r="A63" s="37"/>
      <c r="B63" s="38"/>
      <c r="C63" s="142" t="s">
        <v>67</v>
      </c>
      <c r="D63" s="39"/>
      <c r="E63" s="39"/>
      <c r="F63" s="39"/>
      <c r="G63" s="39"/>
      <c r="H63" s="39"/>
      <c r="I63" s="39"/>
      <c r="J63" s="80">
        <f>J94</f>
        <v>0</v>
      </c>
      <c r="K63" s="39"/>
      <c r="L63" s="116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20" t="s">
        <v>102</v>
      </c>
    </row>
    <row r="64" spans="1:47" s="9" customFormat="1" ht="24.95" customHeight="1">
      <c r="B64" s="143"/>
      <c r="C64" s="144"/>
      <c r="D64" s="145" t="s">
        <v>103</v>
      </c>
      <c r="E64" s="146"/>
      <c r="F64" s="146"/>
      <c r="G64" s="146"/>
      <c r="H64" s="146"/>
      <c r="I64" s="146"/>
      <c r="J64" s="147">
        <f>J95</f>
        <v>0</v>
      </c>
      <c r="K64" s="144"/>
      <c r="L64" s="148"/>
    </row>
    <row r="65" spans="1:31" s="10" customFormat="1" ht="19.899999999999999" customHeight="1">
      <c r="B65" s="149"/>
      <c r="C65" s="100"/>
      <c r="D65" s="150" t="s">
        <v>684</v>
      </c>
      <c r="E65" s="151"/>
      <c r="F65" s="151"/>
      <c r="G65" s="151"/>
      <c r="H65" s="151"/>
      <c r="I65" s="151"/>
      <c r="J65" s="152">
        <f>J96</f>
        <v>0</v>
      </c>
      <c r="K65" s="100"/>
      <c r="L65" s="153"/>
    </row>
    <row r="66" spans="1:31" s="10" customFormat="1" ht="14.85" customHeight="1">
      <c r="B66" s="149"/>
      <c r="C66" s="100"/>
      <c r="D66" s="150" t="s">
        <v>685</v>
      </c>
      <c r="E66" s="151"/>
      <c r="F66" s="151"/>
      <c r="G66" s="151"/>
      <c r="H66" s="151"/>
      <c r="I66" s="151"/>
      <c r="J66" s="152">
        <f>J97</f>
        <v>0</v>
      </c>
      <c r="K66" s="100"/>
      <c r="L66" s="153"/>
    </row>
    <row r="67" spans="1:31" s="10" customFormat="1" ht="19.899999999999999" customHeight="1">
      <c r="B67" s="149"/>
      <c r="C67" s="100"/>
      <c r="D67" s="150" t="s">
        <v>686</v>
      </c>
      <c r="E67" s="151"/>
      <c r="F67" s="151"/>
      <c r="G67" s="151"/>
      <c r="H67" s="151"/>
      <c r="I67" s="151"/>
      <c r="J67" s="152">
        <f>J103</f>
        <v>0</v>
      </c>
      <c r="K67" s="100"/>
      <c r="L67" s="153"/>
    </row>
    <row r="68" spans="1:31" s="10" customFormat="1" ht="14.85" customHeight="1">
      <c r="B68" s="149"/>
      <c r="C68" s="100"/>
      <c r="D68" s="150" t="s">
        <v>687</v>
      </c>
      <c r="E68" s="151"/>
      <c r="F68" s="151"/>
      <c r="G68" s="151"/>
      <c r="H68" s="151"/>
      <c r="I68" s="151"/>
      <c r="J68" s="152">
        <f>J104</f>
        <v>0</v>
      </c>
      <c r="K68" s="100"/>
      <c r="L68" s="153"/>
    </row>
    <row r="69" spans="1:31" s="10" customFormat="1" ht="14.85" customHeight="1">
      <c r="B69" s="149"/>
      <c r="C69" s="100"/>
      <c r="D69" s="150" t="s">
        <v>688</v>
      </c>
      <c r="E69" s="151"/>
      <c r="F69" s="151"/>
      <c r="G69" s="151"/>
      <c r="H69" s="151"/>
      <c r="I69" s="151"/>
      <c r="J69" s="152">
        <f>J115</f>
        <v>0</v>
      </c>
      <c r="K69" s="100"/>
      <c r="L69" s="153"/>
    </row>
    <row r="70" spans="1:31" s="10" customFormat="1" ht="19.899999999999999" customHeight="1">
      <c r="B70" s="149"/>
      <c r="C70" s="100"/>
      <c r="D70" s="150" t="s">
        <v>119</v>
      </c>
      <c r="E70" s="151"/>
      <c r="F70" s="151"/>
      <c r="G70" s="151"/>
      <c r="H70" s="151"/>
      <c r="I70" s="151"/>
      <c r="J70" s="152">
        <f>J128</f>
        <v>0</v>
      </c>
      <c r="K70" s="100"/>
      <c r="L70" s="153"/>
    </row>
    <row r="71" spans="1:31" s="9" customFormat="1" ht="24.95" customHeight="1">
      <c r="B71" s="143"/>
      <c r="C71" s="144"/>
      <c r="D71" s="145" t="s">
        <v>127</v>
      </c>
      <c r="E71" s="146"/>
      <c r="F71" s="146"/>
      <c r="G71" s="146"/>
      <c r="H71" s="146"/>
      <c r="I71" s="146"/>
      <c r="J71" s="147">
        <f>J132</f>
        <v>0</v>
      </c>
      <c r="K71" s="144"/>
      <c r="L71" s="148"/>
    </row>
    <row r="72" spans="1:31" s="10" customFormat="1" ht="19.899999999999999" customHeight="1">
      <c r="B72" s="149"/>
      <c r="C72" s="100"/>
      <c r="D72" s="150" t="s">
        <v>128</v>
      </c>
      <c r="E72" s="151"/>
      <c r="F72" s="151"/>
      <c r="G72" s="151"/>
      <c r="H72" s="151"/>
      <c r="I72" s="151"/>
      <c r="J72" s="152">
        <f>J218</f>
        <v>0</v>
      </c>
      <c r="K72" s="100"/>
      <c r="L72" s="153"/>
    </row>
    <row r="73" spans="1:31" s="2" customFormat="1" ht="21.75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1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6.95" customHeight="1">
      <c r="A74" s="37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1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8" spans="1:31" s="2" customFormat="1" ht="6.95" customHeight="1">
      <c r="A78" s="37"/>
      <c r="B78" s="52"/>
      <c r="C78" s="53"/>
      <c r="D78" s="53"/>
      <c r="E78" s="53"/>
      <c r="F78" s="53"/>
      <c r="G78" s="53"/>
      <c r="H78" s="53"/>
      <c r="I78" s="53"/>
      <c r="J78" s="53"/>
      <c r="K78" s="53"/>
      <c r="L78" s="11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24.95" customHeight="1">
      <c r="A79" s="37"/>
      <c r="B79" s="38"/>
      <c r="C79" s="26" t="s">
        <v>131</v>
      </c>
      <c r="D79" s="39"/>
      <c r="E79" s="39"/>
      <c r="F79" s="39"/>
      <c r="G79" s="39"/>
      <c r="H79" s="39"/>
      <c r="I79" s="39"/>
      <c r="J79" s="39"/>
      <c r="K79" s="39"/>
      <c r="L79" s="11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6.95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16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3" s="2" customFormat="1" ht="12" customHeight="1">
      <c r="A81" s="37"/>
      <c r="B81" s="38"/>
      <c r="C81" s="32" t="s">
        <v>16</v>
      </c>
      <c r="D81" s="39"/>
      <c r="E81" s="39"/>
      <c r="F81" s="39"/>
      <c r="G81" s="39"/>
      <c r="H81" s="39"/>
      <c r="I81" s="39"/>
      <c r="J81" s="39"/>
      <c r="K81" s="39"/>
      <c r="L81" s="11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3" s="2" customFormat="1" ht="16.5" customHeight="1">
      <c r="A82" s="37"/>
      <c r="B82" s="38"/>
      <c r="C82" s="39"/>
      <c r="D82" s="39"/>
      <c r="E82" s="403" t="str">
        <f>E7</f>
        <v>Rekonstrukce budov pro instalaci FVE</v>
      </c>
      <c r="F82" s="404"/>
      <c r="G82" s="404"/>
      <c r="H82" s="404"/>
      <c r="I82" s="39"/>
      <c r="J82" s="39"/>
      <c r="K82" s="39"/>
      <c r="L82" s="11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3" s="1" customFormat="1" ht="12" customHeight="1">
      <c r="B83" s="24"/>
      <c r="C83" s="32" t="s">
        <v>97</v>
      </c>
      <c r="D83" s="25"/>
      <c r="E83" s="25"/>
      <c r="F83" s="25"/>
      <c r="G83" s="25"/>
      <c r="H83" s="25"/>
      <c r="I83" s="25"/>
      <c r="J83" s="25"/>
      <c r="K83" s="25"/>
      <c r="L83" s="23"/>
    </row>
    <row r="84" spans="1:63" s="2" customFormat="1" ht="16.5" customHeight="1">
      <c r="A84" s="37"/>
      <c r="B84" s="38"/>
      <c r="C84" s="39"/>
      <c r="D84" s="39"/>
      <c r="E84" s="403" t="s">
        <v>681</v>
      </c>
      <c r="F84" s="405"/>
      <c r="G84" s="405"/>
      <c r="H84" s="405"/>
      <c r="I84" s="39"/>
      <c r="J84" s="39"/>
      <c r="K84" s="39"/>
      <c r="L84" s="116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3" s="2" customFormat="1" ht="12" customHeight="1">
      <c r="A85" s="37"/>
      <c r="B85" s="38"/>
      <c r="C85" s="32" t="s">
        <v>682</v>
      </c>
      <c r="D85" s="39"/>
      <c r="E85" s="39"/>
      <c r="F85" s="39"/>
      <c r="G85" s="39"/>
      <c r="H85" s="39"/>
      <c r="I85" s="39"/>
      <c r="J85" s="39"/>
      <c r="K85" s="39"/>
      <c r="L85" s="116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3" s="2" customFormat="1" ht="16.5" customHeight="1">
      <c r="A86" s="37"/>
      <c r="B86" s="38"/>
      <c r="C86" s="39"/>
      <c r="D86" s="39"/>
      <c r="E86" s="352" t="str">
        <f>E11</f>
        <v>D.1.4.E - R-FV-AC+HDO kabely a ostatni</v>
      </c>
      <c r="F86" s="405"/>
      <c r="G86" s="405"/>
      <c r="H86" s="405"/>
      <c r="I86" s="39"/>
      <c r="J86" s="39"/>
      <c r="K86" s="39"/>
      <c r="L86" s="116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63" s="2" customFormat="1" ht="6.95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16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pans="1:63" s="2" customFormat="1" ht="12" customHeight="1">
      <c r="A88" s="37"/>
      <c r="B88" s="38"/>
      <c r="C88" s="32" t="s">
        <v>21</v>
      </c>
      <c r="D88" s="39"/>
      <c r="E88" s="39"/>
      <c r="F88" s="30" t="str">
        <f>F14</f>
        <v xml:space="preserve"> </v>
      </c>
      <c r="G88" s="39"/>
      <c r="H88" s="39"/>
      <c r="I88" s="32" t="s">
        <v>23</v>
      </c>
      <c r="J88" s="62" t="str">
        <f>IF(J14="","",J14)</f>
        <v>22. 5. 2024</v>
      </c>
      <c r="K88" s="39"/>
      <c r="L88" s="116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pans="1:63" s="2" customFormat="1" ht="6.95" customHeight="1">
      <c r="A89" s="37"/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116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pans="1:63" s="2" customFormat="1" ht="15.2" customHeight="1">
      <c r="A90" s="37"/>
      <c r="B90" s="38"/>
      <c r="C90" s="32" t="s">
        <v>25</v>
      </c>
      <c r="D90" s="39"/>
      <c r="E90" s="39"/>
      <c r="F90" s="30" t="str">
        <f>E17</f>
        <v xml:space="preserve"> </v>
      </c>
      <c r="G90" s="39"/>
      <c r="H90" s="39"/>
      <c r="I90" s="32" t="s">
        <v>30</v>
      </c>
      <c r="J90" s="35" t="str">
        <f>E23</f>
        <v xml:space="preserve"> </v>
      </c>
      <c r="K90" s="39"/>
      <c r="L90" s="116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pans="1:63" s="2" customFormat="1" ht="15.2" customHeight="1">
      <c r="A91" s="37"/>
      <c r="B91" s="38"/>
      <c r="C91" s="32" t="s">
        <v>28</v>
      </c>
      <c r="D91" s="39"/>
      <c r="E91" s="39"/>
      <c r="F91" s="30" t="str">
        <f>IF(E20="","",E20)</f>
        <v>Vyplň údaj</v>
      </c>
      <c r="G91" s="39"/>
      <c r="H91" s="39"/>
      <c r="I91" s="32" t="s">
        <v>32</v>
      </c>
      <c r="J91" s="35" t="str">
        <f>E26</f>
        <v xml:space="preserve"> </v>
      </c>
      <c r="K91" s="39"/>
      <c r="L91" s="116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pans="1:63" s="2" customFormat="1" ht="10.35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116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pans="1:63" s="11" customFormat="1" ht="29.25" customHeight="1">
      <c r="A93" s="154"/>
      <c r="B93" s="155"/>
      <c r="C93" s="156" t="s">
        <v>132</v>
      </c>
      <c r="D93" s="157" t="s">
        <v>54</v>
      </c>
      <c r="E93" s="157" t="s">
        <v>50</v>
      </c>
      <c r="F93" s="157" t="s">
        <v>51</v>
      </c>
      <c r="G93" s="157" t="s">
        <v>133</v>
      </c>
      <c r="H93" s="157" t="s">
        <v>134</v>
      </c>
      <c r="I93" s="157" t="s">
        <v>135</v>
      </c>
      <c r="J93" s="158" t="s">
        <v>101</v>
      </c>
      <c r="K93" s="159" t="s">
        <v>136</v>
      </c>
      <c r="L93" s="160"/>
      <c r="M93" s="71" t="s">
        <v>19</v>
      </c>
      <c r="N93" s="72" t="s">
        <v>39</v>
      </c>
      <c r="O93" s="72" t="s">
        <v>137</v>
      </c>
      <c r="P93" s="72" t="s">
        <v>138</v>
      </c>
      <c r="Q93" s="72" t="s">
        <v>139</v>
      </c>
      <c r="R93" s="72" t="s">
        <v>140</v>
      </c>
      <c r="S93" s="72" t="s">
        <v>141</v>
      </c>
      <c r="T93" s="73" t="s">
        <v>142</v>
      </c>
      <c r="U93" s="154"/>
      <c r="V93" s="154"/>
      <c r="W93" s="154"/>
      <c r="X93" s="154"/>
      <c r="Y93" s="154"/>
      <c r="Z93" s="154"/>
      <c r="AA93" s="154"/>
      <c r="AB93" s="154"/>
      <c r="AC93" s="154"/>
      <c r="AD93" s="154"/>
      <c r="AE93" s="154"/>
    </row>
    <row r="94" spans="1:63" s="2" customFormat="1" ht="22.9" customHeight="1">
      <c r="A94" s="37"/>
      <c r="B94" s="38"/>
      <c r="C94" s="78" t="s">
        <v>143</v>
      </c>
      <c r="D94" s="39"/>
      <c r="E94" s="39"/>
      <c r="F94" s="39"/>
      <c r="G94" s="39"/>
      <c r="H94" s="39"/>
      <c r="I94" s="39"/>
      <c r="J94" s="161">
        <f>BK94</f>
        <v>0</v>
      </c>
      <c r="K94" s="39"/>
      <c r="L94" s="42"/>
      <c r="M94" s="74"/>
      <c r="N94" s="162"/>
      <c r="O94" s="75"/>
      <c r="P94" s="163">
        <f>P95+P132</f>
        <v>0</v>
      </c>
      <c r="Q94" s="75"/>
      <c r="R94" s="163">
        <f>R95+R132</f>
        <v>8.0026180000000018</v>
      </c>
      <c r="S94" s="75"/>
      <c r="T94" s="164">
        <f>T95+T132</f>
        <v>2.1840000000000002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20" t="s">
        <v>68</v>
      </c>
      <c r="AU94" s="20" t="s">
        <v>102</v>
      </c>
      <c r="BK94" s="165">
        <f>BK95+BK132</f>
        <v>0</v>
      </c>
    </row>
    <row r="95" spans="1:63" s="12" customFormat="1" ht="25.9" customHeight="1">
      <c r="B95" s="166"/>
      <c r="C95" s="167"/>
      <c r="D95" s="168" t="s">
        <v>68</v>
      </c>
      <c r="E95" s="169" t="s">
        <v>144</v>
      </c>
      <c r="F95" s="169" t="s">
        <v>145</v>
      </c>
      <c r="G95" s="167"/>
      <c r="H95" s="167"/>
      <c r="I95" s="170"/>
      <c r="J95" s="171">
        <f>BK95</f>
        <v>0</v>
      </c>
      <c r="K95" s="167"/>
      <c r="L95" s="172"/>
      <c r="M95" s="173"/>
      <c r="N95" s="174"/>
      <c r="O95" s="174"/>
      <c r="P95" s="175">
        <f>P96+P103+P128</f>
        <v>0</v>
      </c>
      <c r="Q95" s="174"/>
      <c r="R95" s="175">
        <f>R96+R103+R128</f>
        <v>8.0009380000000014</v>
      </c>
      <c r="S95" s="174"/>
      <c r="T95" s="176">
        <f>T96+T103+T128</f>
        <v>2.1840000000000002</v>
      </c>
      <c r="AR95" s="177" t="s">
        <v>77</v>
      </c>
      <c r="AT95" s="178" t="s">
        <v>68</v>
      </c>
      <c r="AU95" s="178" t="s">
        <v>69</v>
      </c>
      <c r="AY95" s="177" t="s">
        <v>146</v>
      </c>
      <c r="BK95" s="179">
        <f>BK96+BK103+BK128</f>
        <v>0</v>
      </c>
    </row>
    <row r="96" spans="1:63" s="12" customFormat="1" ht="22.9" customHeight="1">
      <c r="B96" s="166"/>
      <c r="C96" s="167"/>
      <c r="D96" s="168" t="s">
        <v>68</v>
      </c>
      <c r="E96" s="180" t="s">
        <v>77</v>
      </c>
      <c r="F96" s="180" t="s">
        <v>689</v>
      </c>
      <c r="G96" s="167"/>
      <c r="H96" s="167"/>
      <c r="I96" s="170"/>
      <c r="J96" s="181">
        <f>BK96</f>
        <v>0</v>
      </c>
      <c r="K96" s="167"/>
      <c r="L96" s="172"/>
      <c r="M96" s="173"/>
      <c r="N96" s="174"/>
      <c r="O96" s="174"/>
      <c r="P96" s="175">
        <f>P97</f>
        <v>0</v>
      </c>
      <c r="Q96" s="174"/>
      <c r="R96" s="175">
        <f>R97</f>
        <v>0</v>
      </c>
      <c r="S96" s="174"/>
      <c r="T96" s="176">
        <f>T97</f>
        <v>2.1840000000000002</v>
      </c>
      <c r="AR96" s="177" t="s">
        <v>77</v>
      </c>
      <c r="AT96" s="178" t="s">
        <v>68</v>
      </c>
      <c r="AU96" s="178" t="s">
        <v>77</v>
      </c>
      <c r="AY96" s="177" t="s">
        <v>146</v>
      </c>
      <c r="BK96" s="179">
        <f>BK97</f>
        <v>0</v>
      </c>
    </row>
    <row r="97" spans="1:65" s="12" customFormat="1" ht="20.85" customHeight="1">
      <c r="B97" s="166"/>
      <c r="C97" s="167"/>
      <c r="D97" s="168" t="s">
        <v>68</v>
      </c>
      <c r="E97" s="180" t="s">
        <v>228</v>
      </c>
      <c r="F97" s="180" t="s">
        <v>690</v>
      </c>
      <c r="G97" s="167"/>
      <c r="H97" s="167"/>
      <c r="I97" s="170"/>
      <c r="J97" s="181">
        <f>BK97</f>
        <v>0</v>
      </c>
      <c r="K97" s="167"/>
      <c r="L97" s="172"/>
      <c r="M97" s="173"/>
      <c r="N97" s="174"/>
      <c r="O97" s="174"/>
      <c r="P97" s="175">
        <f>SUM(P98:P102)</f>
        <v>0</v>
      </c>
      <c r="Q97" s="174"/>
      <c r="R97" s="175">
        <f>SUM(R98:R102)</f>
        <v>0</v>
      </c>
      <c r="S97" s="174"/>
      <c r="T97" s="176">
        <f>SUM(T98:T102)</f>
        <v>2.1840000000000002</v>
      </c>
      <c r="AR97" s="177" t="s">
        <v>77</v>
      </c>
      <c r="AT97" s="178" t="s">
        <v>68</v>
      </c>
      <c r="AU97" s="178" t="s">
        <v>79</v>
      </c>
      <c r="AY97" s="177" t="s">
        <v>146</v>
      </c>
      <c r="BK97" s="179">
        <f>SUM(BK98:BK102)</f>
        <v>0</v>
      </c>
    </row>
    <row r="98" spans="1:65" s="2" customFormat="1" ht="24.2" customHeight="1">
      <c r="A98" s="37"/>
      <c r="B98" s="38"/>
      <c r="C98" s="182" t="s">
        <v>77</v>
      </c>
      <c r="D98" s="182" t="s">
        <v>151</v>
      </c>
      <c r="E98" s="183" t="s">
        <v>691</v>
      </c>
      <c r="F98" s="184" t="s">
        <v>692</v>
      </c>
      <c r="G98" s="185" t="s">
        <v>154</v>
      </c>
      <c r="H98" s="186">
        <v>8.4</v>
      </c>
      <c r="I98" s="187"/>
      <c r="J98" s="188">
        <f>ROUND(I98*H98,2)</f>
        <v>0</v>
      </c>
      <c r="K98" s="189"/>
      <c r="L98" s="42"/>
      <c r="M98" s="190" t="s">
        <v>19</v>
      </c>
      <c r="N98" s="191" t="s">
        <v>40</v>
      </c>
      <c r="O98" s="67"/>
      <c r="P98" s="192">
        <f>O98*H98</f>
        <v>0</v>
      </c>
      <c r="Q98" s="192">
        <v>0</v>
      </c>
      <c r="R98" s="192">
        <f>Q98*H98</f>
        <v>0</v>
      </c>
      <c r="S98" s="192">
        <v>0.26</v>
      </c>
      <c r="T98" s="193">
        <f>S98*H98</f>
        <v>2.1840000000000002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4" t="s">
        <v>155</v>
      </c>
      <c r="AT98" s="194" t="s">
        <v>151</v>
      </c>
      <c r="AU98" s="194" t="s">
        <v>147</v>
      </c>
      <c r="AY98" s="20" t="s">
        <v>146</v>
      </c>
      <c r="BE98" s="195">
        <f>IF(N98="základní",J98,0)</f>
        <v>0</v>
      </c>
      <c r="BF98" s="195">
        <f>IF(N98="snížená",J98,0)</f>
        <v>0</v>
      </c>
      <c r="BG98" s="195">
        <f>IF(N98="zákl. přenesená",J98,0)</f>
        <v>0</v>
      </c>
      <c r="BH98" s="195">
        <f>IF(N98="sníž. přenesená",J98,0)</f>
        <v>0</v>
      </c>
      <c r="BI98" s="195">
        <f>IF(N98="nulová",J98,0)</f>
        <v>0</v>
      </c>
      <c r="BJ98" s="20" t="s">
        <v>77</v>
      </c>
      <c r="BK98" s="195">
        <f>ROUND(I98*H98,2)</f>
        <v>0</v>
      </c>
      <c r="BL98" s="20" t="s">
        <v>155</v>
      </c>
      <c r="BM98" s="194" t="s">
        <v>693</v>
      </c>
    </row>
    <row r="99" spans="1:65" s="2" customFormat="1" ht="39">
      <c r="A99" s="37"/>
      <c r="B99" s="38"/>
      <c r="C99" s="39"/>
      <c r="D99" s="196" t="s">
        <v>157</v>
      </c>
      <c r="E99" s="39"/>
      <c r="F99" s="197" t="s">
        <v>694</v>
      </c>
      <c r="G99" s="39"/>
      <c r="H99" s="39"/>
      <c r="I99" s="198"/>
      <c r="J99" s="39"/>
      <c r="K99" s="39"/>
      <c r="L99" s="42"/>
      <c r="M99" s="199"/>
      <c r="N99" s="200"/>
      <c r="O99" s="67"/>
      <c r="P99" s="67"/>
      <c r="Q99" s="67"/>
      <c r="R99" s="67"/>
      <c r="S99" s="67"/>
      <c r="T99" s="68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20" t="s">
        <v>157</v>
      </c>
      <c r="AU99" s="20" t="s">
        <v>147</v>
      </c>
    </row>
    <row r="100" spans="1:65" s="2" customFormat="1" ht="11.25">
      <c r="A100" s="37"/>
      <c r="B100" s="38"/>
      <c r="C100" s="39"/>
      <c r="D100" s="201" t="s">
        <v>159</v>
      </c>
      <c r="E100" s="39"/>
      <c r="F100" s="202" t="s">
        <v>695</v>
      </c>
      <c r="G100" s="39"/>
      <c r="H100" s="39"/>
      <c r="I100" s="198"/>
      <c r="J100" s="39"/>
      <c r="K100" s="39"/>
      <c r="L100" s="42"/>
      <c r="M100" s="199"/>
      <c r="N100" s="200"/>
      <c r="O100" s="67"/>
      <c r="P100" s="67"/>
      <c r="Q100" s="67"/>
      <c r="R100" s="67"/>
      <c r="S100" s="67"/>
      <c r="T100" s="68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20" t="s">
        <v>159</v>
      </c>
      <c r="AU100" s="20" t="s">
        <v>147</v>
      </c>
    </row>
    <row r="101" spans="1:65" s="13" customFormat="1" ht="11.25">
      <c r="B101" s="203"/>
      <c r="C101" s="204"/>
      <c r="D101" s="196" t="s">
        <v>161</v>
      </c>
      <c r="E101" s="205" t="s">
        <v>19</v>
      </c>
      <c r="F101" s="206" t="s">
        <v>409</v>
      </c>
      <c r="G101" s="204"/>
      <c r="H101" s="207">
        <v>8.4</v>
      </c>
      <c r="I101" s="208"/>
      <c r="J101" s="204"/>
      <c r="K101" s="204"/>
      <c r="L101" s="209"/>
      <c r="M101" s="210"/>
      <c r="N101" s="211"/>
      <c r="O101" s="211"/>
      <c r="P101" s="211"/>
      <c r="Q101" s="211"/>
      <c r="R101" s="211"/>
      <c r="S101" s="211"/>
      <c r="T101" s="212"/>
      <c r="AT101" s="213" t="s">
        <v>161</v>
      </c>
      <c r="AU101" s="213" t="s">
        <v>147</v>
      </c>
      <c r="AV101" s="13" t="s">
        <v>79</v>
      </c>
      <c r="AW101" s="13" t="s">
        <v>31</v>
      </c>
      <c r="AX101" s="13" t="s">
        <v>69</v>
      </c>
      <c r="AY101" s="213" t="s">
        <v>146</v>
      </c>
    </row>
    <row r="102" spans="1:65" s="14" customFormat="1" ht="11.25">
      <c r="B102" s="214"/>
      <c r="C102" s="215"/>
      <c r="D102" s="196" t="s">
        <v>161</v>
      </c>
      <c r="E102" s="216" t="s">
        <v>19</v>
      </c>
      <c r="F102" s="217" t="s">
        <v>163</v>
      </c>
      <c r="G102" s="215"/>
      <c r="H102" s="218">
        <v>8.4</v>
      </c>
      <c r="I102" s="219"/>
      <c r="J102" s="215"/>
      <c r="K102" s="215"/>
      <c r="L102" s="220"/>
      <c r="M102" s="221"/>
      <c r="N102" s="222"/>
      <c r="O102" s="222"/>
      <c r="P102" s="222"/>
      <c r="Q102" s="222"/>
      <c r="R102" s="222"/>
      <c r="S102" s="222"/>
      <c r="T102" s="223"/>
      <c r="AT102" s="224" t="s">
        <v>161</v>
      </c>
      <c r="AU102" s="224" t="s">
        <v>147</v>
      </c>
      <c r="AV102" s="14" t="s">
        <v>147</v>
      </c>
      <c r="AW102" s="14" t="s">
        <v>31</v>
      </c>
      <c r="AX102" s="14" t="s">
        <v>77</v>
      </c>
      <c r="AY102" s="224" t="s">
        <v>146</v>
      </c>
    </row>
    <row r="103" spans="1:65" s="12" customFormat="1" ht="22.9" customHeight="1">
      <c r="B103" s="166"/>
      <c r="C103" s="167"/>
      <c r="D103" s="168" t="s">
        <v>68</v>
      </c>
      <c r="E103" s="180" t="s">
        <v>193</v>
      </c>
      <c r="F103" s="180" t="s">
        <v>696</v>
      </c>
      <c r="G103" s="167"/>
      <c r="H103" s="167"/>
      <c r="I103" s="170"/>
      <c r="J103" s="181">
        <f>BK103</f>
        <v>0</v>
      </c>
      <c r="K103" s="167"/>
      <c r="L103" s="172"/>
      <c r="M103" s="173"/>
      <c r="N103" s="174"/>
      <c r="O103" s="174"/>
      <c r="P103" s="175">
        <f>P104+P115</f>
        <v>0</v>
      </c>
      <c r="Q103" s="174"/>
      <c r="R103" s="175">
        <f>R104+R115</f>
        <v>8.0009380000000014</v>
      </c>
      <c r="S103" s="174"/>
      <c r="T103" s="176">
        <f>T104+T115</f>
        <v>0</v>
      </c>
      <c r="AR103" s="177" t="s">
        <v>77</v>
      </c>
      <c r="AT103" s="178" t="s">
        <v>68</v>
      </c>
      <c r="AU103" s="178" t="s">
        <v>77</v>
      </c>
      <c r="AY103" s="177" t="s">
        <v>146</v>
      </c>
      <c r="BK103" s="179">
        <f>BK104+BK115</f>
        <v>0</v>
      </c>
    </row>
    <row r="104" spans="1:65" s="12" customFormat="1" ht="20.85" customHeight="1">
      <c r="B104" s="166"/>
      <c r="C104" s="167"/>
      <c r="D104" s="168" t="s">
        <v>68</v>
      </c>
      <c r="E104" s="180" t="s">
        <v>528</v>
      </c>
      <c r="F104" s="180" t="s">
        <v>697</v>
      </c>
      <c r="G104" s="167"/>
      <c r="H104" s="167"/>
      <c r="I104" s="170"/>
      <c r="J104" s="181">
        <f>BK104</f>
        <v>0</v>
      </c>
      <c r="K104" s="167"/>
      <c r="L104" s="172"/>
      <c r="M104" s="173"/>
      <c r="N104" s="174"/>
      <c r="O104" s="174"/>
      <c r="P104" s="175">
        <f>SUM(P105:P114)</f>
        <v>0</v>
      </c>
      <c r="Q104" s="174"/>
      <c r="R104" s="175">
        <f>SUM(R105:R114)</f>
        <v>7.0560000000000009</v>
      </c>
      <c r="S104" s="174"/>
      <c r="T104" s="176">
        <f>SUM(T105:T114)</f>
        <v>0</v>
      </c>
      <c r="AR104" s="177" t="s">
        <v>77</v>
      </c>
      <c r="AT104" s="178" t="s">
        <v>68</v>
      </c>
      <c r="AU104" s="178" t="s">
        <v>79</v>
      </c>
      <c r="AY104" s="177" t="s">
        <v>146</v>
      </c>
      <c r="BK104" s="179">
        <f>SUM(BK105:BK114)</f>
        <v>0</v>
      </c>
    </row>
    <row r="105" spans="1:65" s="2" customFormat="1" ht="24.2" customHeight="1">
      <c r="A105" s="37"/>
      <c r="B105" s="38"/>
      <c r="C105" s="182" t="s">
        <v>79</v>
      </c>
      <c r="D105" s="182" t="s">
        <v>151</v>
      </c>
      <c r="E105" s="183" t="s">
        <v>698</v>
      </c>
      <c r="F105" s="184" t="s">
        <v>699</v>
      </c>
      <c r="G105" s="185" t="s">
        <v>154</v>
      </c>
      <c r="H105" s="186">
        <v>8.4</v>
      </c>
      <c r="I105" s="187"/>
      <c r="J105" s="188">
        <f>ROUND(I105*H105,2)</f>
        <v>0</v>
      </c>
      <c r="K105" s="189"/>
      <c r="L105" s="42"/>
      <c r="M105" s="190" t="s">
        <v>19</v>
      </c>
      <c r="N105" s="191" t="s">
        <v>40</v>
      </c>
      <c r="O105" s="67"/>
      <c r="P105" s="192">
        <f>O105*H105</f>
        <v>0</v>
      </c>
      <c r="Q105" s="192">
        <v>0.46</v>
      </c>
      <c r="R105" s="192">
        <f>Q105*H105</f>
        <v>3.8640000000000003</v>
      </c>
      <c r="S105" s="192">
        <v>0</v>
      </c>
      <c r="T105" s="193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4" t="s">
        <v>155</v>
      </c>
      <c r="AT105" s="194" t="s">
        <v>151</v>
      </c>
      <c r="AU105" s="194" t="s">
        <v>147</v>
      </c>
      <c r="AY105" s="20" t="s">
        <v>146</v>
      </c>
      <c r="BE105" s="195">
        <f>IF(N105="základní",J105,0)</f>
        <v>0</v>
      </c>
      <c r="BF105" s="195">
        <f>IF(N105="snížená",J105,0)</f>
        <v>0</v>
      </c>
      <c r="BG105" s="195">
        <f>IF(N105="zákl. přenesená",J105,0)</f>
        <v>0</v>
      </c>
      <c r="BH105" s="195">
        <f>IF(N105="sníž. přenesená",J105,0)</f>
        <v>0</v>
      </c>
      <c r="BI105" s="195">
        <f>IF(N105="nulová",J105,0)</f>
        <v>0</v>
      </c>
      <c r="BJ105" s="20" t="s">
        <v>77</v>
      </c>
      <c r="BK105" s="195">
        <f>ROUND(I105*H105,2)</f>
        <v>0</v>
      </c>
      <c r="BL105" s="20" t="s">
        <v>155</v>
      </c>
      <c r="BM105" s="194" t="s">
        <v>700</v>
      </c>
    </row>
    <row r="106" spans="1:65" s="2" customFormat="1" ht="19.5">
      <c r="A106" s="37"/>
      <c r="B106" s="38"/>
      <c r="C106" s="39"/>
      <c r="D106" s="196" t="s">
        <v>157</v>
      </c>
      <c r="E106" s="39"/>
      <c r="F106" s="197" t="s">
        <v>701</v>
      </c>
      <c r="G106" s="39"/>
      <c r="H106" s="39"/>
      <c r="I106" s="198"/>
      <c r="J106" s="39"/>
      <c r="K106" s="39"/>
      <c r="L106" s="42"/>
      <c r="M106" s="199"/>
      <c r="N106" s="200"/>
      <c r="O106" s="67"/>
      <c r="P106" s="67"/>
      <c r="Q106" s="67"/>
      <c r="R106" s="67"/>
      <c r="S106" s="67"/>
      <c r="T106" s="68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20" t="s">
        <v>157</v>
      </c>
      <c r="AU106" s="20" t="s">
        <v>147</v>
      </c>
    </row>
    <row r="107" spans="1:65" s="2" customFormat="1" ht="11.25">
      <c r="A107" s="37"/>
      <c r="B107" s="38"/>
      <c r="C107" s="39"/>
      <c r="D107" s="201" t="s">
        <v>159</v>
      </c>
      <c r="E107" s="39"/>
      <c r="F107" s="202" t="s">
        <v>702</v>
      </c>
      <c r="G107" s="39"/>
      <c r="H107" s="39"/>
      <c r="I107" s="198"/>
      <c r="J107" s="39"/>
      <c r="K107" s="39"/>
      <c r="L107" s="42"/>
      <c r="M107" s="199"/>
      <c r="N107" s="200"/>
      <c r="O107" s="67"/>
      <c r="P107" s="67"/>
      <c r="Q107" s="67"/>
      <c r="R107" s="67"/>
      <c r="S107" s="67"/>
      <c r="T107" s="68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20" t="s">
        <v>159</v>
      </c>
      <c r="AU107" s="20" t="s">
        <v>147</v>
      </c>
    </row>
    <row r="108" spans="1:65" s="13" customFormat="1" ht="11.25">
      <c r="B108" s="203"/>
      <c r="C108" s="204"/>
      <c r="D108" s="196" t="s">
        <v>161</v>
      </c>
      <c r="E108" s="205" t="s">
        <v>19</v>
      </c>
      <c r="F108" s="206" t="s">
        <v>409</v>
      </c>
      <c r="G108" s="204"/>
      <c r="H108" s="207">
        <v>8.4</v>
      </c>
      <c r="I108" s="208"/>
      <c r="J108" s="204"/>
      <c r="K108" s="204"/>
      <c r="L108" s="209"/>
      <c r="M108" s="210"/>
      <c r="N108" s="211"/>
      <c r="O108" s="211"/>
      <c r="P108" s="211"/>
      <c r="Q108" s="211"/>
      <c r="R108" s="211"/>
      <c r="S108" s="211"/>
      <c r="T108" s="212"/>
      <c r="AT108" s="213" t="s">
        <v>161</v>
      </c>
      <c r="AU108" s="213" t="s">
        <v>147</v>
      </c>
      <c r="AV108" s="13" t="s">
        <v>79</v>
      </c>
      <c r="AW108" s="13" t="s">
        <v>31</v>
      </c>
      <c r="AX108" s="13" t="s">
        <v>69</v>
      </c>
      <c r="AY108" s="213" t="s">
        <v>146</v>
      </c>
    </row>
    <row r="109" spans="1:65" s="14" customFormat="1" ht="11.25">
      <c r="B109" s="214"/>
      <c r="C109" s="215"/>
      <c r="D109" s="196" t="s">
        <v>161</v>
      </c>
      <c r="E109" s="216" t="s">
        <v>19</v>
      </c>
      <c r="F109" s="217" t="s">
        <v>163</v>
      </c>
      <c r="G109" s="215"/>
      <c r="H109" s="218">
        <v>8.4</v>
      </c>
      <c r="I109" s="219"/>
      <c r="J109" s="215"/>
      <c r="K109" s="215"/>
      <c r="L109" s="220"/>
      <c r="M109" s="221"/>
      <c r="N109" s="222"/>
      <c r="O109" s="222"/>
      <c r="P109" s="222"/>
      <c r="Q109" s="222"/>
      <c r="R109" s="222"/>
      <c r="S109" s="222"/>
      <c r="T109" s="223"/>
      <c r="AT109" s="224" t="s">
        <v>161</v>
      </c>
      <c r="AU109" s="224" t="s">
        <v>147</v>
      </c>
      <c r="AV109" s="14" t="s">
        <v>147</v>
      </c>
      <c r="AW109" s="14" t="s">
        <v>31</v>
      </c>
      <c r="AX109" s="14" t="s">
        <v>77</v>
      </c>
      <c r="AY109" s="224" t="s">
        <v>146</v>
      </c>
    </row>
    <row r="110" spans="1:65" s="2" customFormat="1" ht="37.9" customHeight="1">
      <c r="A110" s="37"/>
      <c r="B110" s="38"/>
      <c r="C110" s="182" t="s">
        <v>147</v>
      </c>
      <c r="D110" s="182" t="s">
        <v>151</v>
      </c>
      <c r="E110" s="183" t="s">
        <v>703</v>
      </c>
      <c r="F110" s="184" t="s">
        <v>704</v>
      </c>
      <c r="G110" s="185" t="s">
        <v>154</v>
      </c>
      <c r="H110" s="186">
        <v>8.4</v>
      </c>
      <c r="I110" s="187"/>
      <c r="J110" s="188">
        <f>ROUND(I110*H110,2)</f>
        <v>0</v>
      </c>
      <c r="K110" s="189"/>
      <c r="L110" s="42"/>
      <c r="M110" s="190" t="s">
        <v>19</v>
      </c>
      <c r="N110" s="191" t="s">
        <v>40</v>
      </c>
      <c r="O110" s="67"/>
      <c r="P110" s="192">
        <f>O110*H110</f>
        <v>0</v>
      </c>
      <c r="Q110" s="192">
        <v>0.38</v>
      </c>
      <c r="R110" s="192">
        <f>Q110*H110</f>
        <v>3.1920000000000002</v>
      </c>
      <c r="S110" s="192">
        <v>0</v>
      </c>
      <c r="T110" s="19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4" t="s">
        <v>155</v>
      </c>
      <c r="AT110" s="194" t="s">
        <v>151</v>
      </c>
      <c r="AU110" s="194" t="s">
        <v>147</v>
      </c>
      <c r="AY110" s="20" t="s">
        <v>146</v>
      </c>
      <c r="BE110" s="195">
        <f>IF(N110="základní",J110,0)</f>
        <v>0</v>
      </c>
      <c r="BF110" s="195">
        <f>IF(N110="snížená",J110,0)</f>
        <v>0</v>
      </c>
      <c r="BG110" s="195">
        <f>IF(N110="zákl. přenesená",J110,0)</f>
        <v>0</v>
      </c>
      <c r="BH110" s="195">
        <f>IF(N110="sníž. přenesená",J110,0)</f>
        <v>0</v>
      </c>
      <c r="BI110" s="195">
        <f>IF(N110="nulová",J110,0)</f>
        <v>0</v>
      </c>
      <c r="BJ110" s="20" t="s">
        <v>77</v>
      </c>
      <c r="BK110" s="195">
        <f>ROUND(I110*H110,2)</f>
        <v>0</v>
      </c>
      <c r="BL110" s="20" t="s">
        <v>155</v>
      </c>
      <c r="BM110" s="194" t="s">
        <v>705</v>
      </c>
    </row>
    <row r="111" spans="1:65" s="2" customFormat="1" ht="29.25">
      <c r="A111" s="37"/>
      <c r="B111" s="38"/>
      <c r="C111" s="39"/>
      <c r="D111" s="196" t="s">
        <v>157</v>
      </c>
      <c r="E111" s="39"/>
      <c r="F111" s="197" t="s">
        <v>706</v>
      </c>
      <c r="G111" s="39"/>
      <c r="H111" s="39"/>
      <c r="I111" s="198"/>
      <c r="J111" s="39"/>
      <c r="K111" s="39"/>
      <c r="L111" s="42"/>
      <c r="M111" s="199"/>
      <c r="N111" s="200"/>
      <c r="O111" s="67"/>
      <c r="P111" s="67"/>
      <c r="Q111" s="67"/>
      <c r="R111" s="67"/>
      <c r="S111" s="67"/>
      <c r="T111" s="68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20" t="s">
        <v>157</v>
      </c>
      <c r="AU111" s="20" t="s">
        <v>147</v>
      </c>
    </row>
    <row r="112" spans="1:65" s="2" customFormat="1" ht="11.25">
      <c r="A112" s="37"/>
      <c r="B112" s="38"/>
      <c r="C112" s="39"/>
      <c r="D112" s="201" t="s">
        <v>159</v>
      </c>
      <c r="E112" s="39"/>
      <c r="F112" s="202" t="s">
        <v>707</v>
      </c>
      <c r="G112" s="39"/>
      <c r="H112" s="39"/>
      <c r="I112" s="198"/>
      <c r="J112" s="39"/>
      <c r="K112" s="39"/>
      <c r="L112" s="42"/>
      <c r="M112" s="199"/>
      <c r="N112" s="200"/>
      <c r="O112" s="67"/>
      <c r="P112" s="67"/>
      <c r="Q112" s="67"/>
      <c r="R112" s="67"/>
      <c r="S112" s="67"/>
      <c r="T112" s="68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20" t="s">
        <v>159</v>
      </c>
      <c r="AU112" s="20" t="s">
        <v>147</v>
      </c>
    </row>
    <row r="113" spans="1:65" s="13" customFormat="1" ht="11.25">
      <c r="B113" s="203"/>
      <c r="C113" s="204"/>
      <c r="D113" s="196" t="s">
        <v>161</v>
      </c>
      <c r="E113" s="205" t="s">
        <v>19</v>
      </c>
      <c r="F113" s="206" t="s">
        <v>409</v>
      </c>
      <c r="G113" s="204"/>
      <c r="H113" s="207">
        <v>8.4</v>
      </c>
      <c r="I113" s="208"/>
      <c r="J113" s="204"/>
      <c r="K113" s="204"/>
      <c r="L113" s="209"/>
      <c r="M113" s="210"/>
      <c r="N113" s="211"/>
      <c r="O113" s="211"/>
      <c r="P113" s="211"/>
      <c r="Q113" s="211"/>
      <c r="R113" s="211"/>
      <c r="S113" s="211"/>
      <c r="T113" s="212"/>
      <c r="AT113" s="213" t="s">
        <v>161</v>
      </c>
      <c r="AU113" s="213" t="s">
        <v>147</v>
      </c>
      <c r="AV113" s="13" t="s">
        <v>79</v>
      </c>
      <c r="AW113" s="13" t="s">
        <v>31</v>
      </c>
      <c r="AX113" s="13" t="s">
        <v>69</v>
      </c>
      <c r="AY113" s="213" t="s">
        <v>146</v>
      </c>
    </row>
    <row r="114" spans="1:65" s="14" customFormat="1" ht="11.25">
      <c r="B114" s="214"/>
      <c r="C114" s="215"/>
      <c r="D114" s="196" t="s">
        <v>161</v>
      </c>
      <c r="E114" s="216" t="s">
        <v>19</v>
      </c>
      <c r="F114" s="217" t="s">
        <v>163</v>
      </c>
      <c r="G114" s="215"/>
      <c r="H114" s="218">
        <v>8.4</v>
      </c>
      <c r="I114" s="219"/>
      <c r="J114" s="215"/>
      <c r="K114" s="215"/>
      <c r="L114" s="220"/>
      <c r="M114" s="221"/>
      <c r="N114" s="222"/>
      <c r="O114" s="222"/>
      <c r="P114" s="222"/>
      <c r="Q114" s="222"/>
      <c r="R114" s="222"/>
      <c r="S114" s="222"/>
      <c r="T114" s="223"/>
      <c r="AT114" s="224" t="s">
        <v>161</v>
      </c>
      <c r="AU114" s="224" t="s">
        <v>147</v>
      </c>
      <c r="AV114" s="14" t="s">
        <v>147</v>
      </c>
      <c r="AW114" s="14" t="s">
        <v>31</v>
      </c>
      <c r="AX114" s="14" t="s">
        <v>77</v>
      </c>
      <c r="AY114" s="224" t="s">
        <v>146</v>
      </c>
    </row>
    <row r="115" spans="1:65" s="12" customFormat="1" ht="20.85" customHeight="1">
      <c r="B115" s="166"/>
      <c r="C115" s="167"/>
      <c r="D115" s="168" t="s">
        <v>68</v>
      </c>
      <c r="E115" s="180" t="s">
        <v>547</v>
      </c>
      <c r="F115" s="180" t="s">
        <v>708</v>
      </c>
      <c r="G115" s="167"/>
      <c r="H115" s="167"/>
      <c r="I115" s="170"/>
      <c r="J115" s="181">
        <f>BK115</f>
        <v>0</v>
      </c>
      <c r="K115" s="167"/>
      <c r="L115" s="172"/>
      <c r="M115" s="173"/>
      <c r="N115" s="174"/>
      <c r="O115" s="174"/>
      <c r="P115" s="175">
        <f>SUM(P116:P127)</f>
        <v>0</v>
      </c>
      <c r="Q115" s="174"/>
      <c r="R115" s="175">
        <f>SUM(R116:R127)</f>
        <v>0.94493800000000006</v>
      </c>
      <c r="S115" s="174"/>
      <c r="T115" s="176">
        <f>SUM(T116:T127)</f>
        <v>0</v>
      </c>
      <c r="AR115" s="177" t="s">
        <v>77</v>
      </c>
      <c r="AT115" s="178" t="s">
        <v>68</v>
      </c>
      <c r="AU115" s="178" t="s">
        <v>79</v>
      </c>
      <c r="AY115" s="177" t="s">
        <v>146</v>
      </c>
      <c r="BK115" s="179">
        <f>SUM(BK116:BK127)</f>
        <v>0</v>
      </c>
    </row>
    <row r="116" spans="1:65" s="2" customFormat="1" ht="24.2" customHeight="1">
      <c r="A116" s="37"/>
      <c r="B116" s="38"/>
      <c r="C116" s="182" t="s">
        <v>155</v>
      </c>
      <c r="D116" s="182" t="s">
        <v>151</v>
      </c>
      <c r="E116" s="183" t="s">
        <v>709</v>
      </c>
      <c r="F116" s="184" t="s">
        <v>710</v>
      </c>
      <c r="G116" s="185" t="s">
        <v>154</v>
      </c>
      <c r="H116" s="186">
        <v>8.4</v>
      </c>
      <c r="I116" s="187"/>
      <c r="J116" s="188">
        <f>ROUND(I116*H116,2)</f>
        <v>0</v>
      </c>
      <c r="K116" s="189"/>
      <c r="L116" s="42"/>
      <c r="M116" s="190" t="s">
        <v>19</v>
      </c>
      <c r="N116" s="191" t="s">
        <v>40</v>
      </c>
      <c r="O116" s="67"/>
      <c r="P116" s="192">
        <f>O116*H116</f>
        <v>0</v>
      </c>
      <c r="Q116" s="192">
        <v>8.9219999999999994E-2</v>
      </c>
      <c r="R116" s="192">
        <f>Q116*H116</f>
        <v>0.749448</v>
      </c>
      <c r="S116" s="192">
        <v>0</v>
      </c>
      <c r="T116" s="19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94" t="s">
        <v>155</v>
      </c>
      <c r="AT116" s="194" t="s">
        <v>151</v>
      </c>
      <c r="AU116" s="194" t="s">
        <v>147</v>
      </c>
      <c r="AY116" s="20" t="s">
        <v>146</v>
      </c>
      <c r="BE116" s="195">
        <f>IF(N116="základní",J116,0)</f>
        <v>0</v>
      </c>
      <c r="BF116" s="195">
        <f>IF(N116="snížená",J116,0)</f>
        <v>0</v>
      </c>
      <c r="BG116" s="195">
        <f>IF(N116="zákl. přenesená",J116,0)</f>
        <v>0</v>
      </c>
      <c r="BH116" s="195">
        <f>IF(N116="sníž. přenesená",J116,0)</f>
        <v>0</v>
      </c>
      <c r="BI116" s="195">
        <f>IF(N116="nulová",J116,0)</f>
        <v>0</v>
      </c>
      <c r="BJ116" s="20" t="s">
        <v>77</v>
      </c>
      <c r="BK116" s="195">
        <f>ROUND(I116*H116,2)</f>
        <v>0</v>
      </c>
      <c r="BL116" s="20" t="s">
        <v>155</v>
      </c>
      <c r="BM116" s="194" t="s">
        <v>711</v>
      </c>
    </row>
    <row r="117" spans="1:65" s="2" customFormat="1" ht="48.75">
      <c r="A117" s="37"/>
      <c r="B117" s="38"/>
      <c r="C117" s="39"/>
      <c r="D117" s="196" t="s">
        <v>157</v>
      </c>
      <c r="E117" s="39"/>
      <c r="F117" s="197" t="s">
        <v>712</v>
      </c>
      <c r="G117" s="39"/>
      <c r="H117" s="39"/>
      <c r="I117" s="198"/>
      <c r="J117" s="39"/>
      <c r="K117" s="39"/>
      <c r="L117" s="42"/>
      <c r="M117" s="199"/>
      <c r="N117" s="200"/>
      <c r="O117" s="67"/>
      <c r="P117" s="67"/>
      <c r="Q117" s="67"/>
      <c r="R117" s="67"/>
      <c r="S117" s="67"/>
      <c r="T117" s="68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20" t="s">
        <v>157</v>
      </c>
      <c r="AU117" s="20" t="s">
        <v>147</v>
      </c>
    </row>
    <row r="118" spans="1:65" s="2" customFormat="1" ht="11.25">
      <c r="A118" s="37"/>
      <c r="B118" s="38"/>
      <c r="C118" s="39"/>
      <c r="D118" s="201" t="s">
        <v>159</v>
      </c>
      <c r="E118" s="39"/>
      <c r="F118" s="202" t="s">
        <v>713</v>
      </c>
      <c r="G118" s="39"/>
      <c r="H118" s="39"/>
      <c r="I118" s="198"/>
      <c r="J118" s="39"/>
      <c r="K118" s="39"/>
      <c r="L118" s="42"/>
      <c r="M118" s="199"/>
      <c r="N118" s="200"/>
      <c r="O118" s="67"/>
      <c r="P118" s="67"/>
      <c r="Q118" s="67"/>
      <c r="R118" s="67"/>
      <c r="S118" s="67"/>
      <c r="T118" s="68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20" t="s">
        <v>159</v>
      </c>
      <c r="AU118" s="20" t="s">
        <v>147</v>
      </c>
    </row>
    <row r="119" spans="1:65" s="16" customFormat="1" ht="11.25">
      <c r="B119" s="236"/>
      <c r="C119" s="237"/>
      <c r="D119" s="196" t="s">
        <v>161</v>
      </c>
      <c r="E119" s="238" t="s">
        <v>19</v>
      </c>
      <c r="F119" s="239" t="s">
        <v>714</v>
      </c>
      <c r="G119" s="237"/>
      <c r="H119" s="238" t="s">
        <v>19</v>
      </c>
      <c r="I119" s="240"/>
      <c r="J119" s="237"/>
      <c r="K119" s="237"/>
      <c r="L119" s="241"/>
      <c r="M119" s="242"/>
      <c r="N119" s="243"/>
      <c r="O119" s="243"/>
      <c r="P119" s="243"/>
      <c r="Q119" s="243"/>
      <c r="R119" s="243"/>
      <c r="S119" s="243"/>
      <c r="T119" s="244"/>
      <c r="AT119" s="245" t="s">
        <v>161</v>
      </c>
      <c r="AU119" s="245" t="s">
        <v>147</v>
      </c>
      <c r="AV119" s="16" t="s">
        <v>77</v>
      </c>
      <c r="AW119" s="16" t="s">
        <v>31</v>
      </c>
      <c r="AX119" s="16" t="s">
        <v>69</v>
      </c>
      <c r="AY119" s="245" t="s">
        <v>146</v>
      </c>
    </row>
    <row r="120" spans="1:65" s="13" customFormat="1" ht="11.25">
      <c r="B120" s="203"/>
      <c r="C120" s="204"/>
      <c r="D120" s="196" t="s">
        <v>161</v>
      </c>
      <c r="E120" s="205" t="s">
        <v>19</v>
      </c>
      <c r="F120" s="206" t="s">
        <v>409</v>
      </c>
      <c r="G120" s="204"/>
      <c r="H120" s="207">
        <v>8.4</v>
      </c>
      <c r="I120" s="208"/>
      <c r="J120" s="204"/>
      <c r="K120" s="204"/>
      <c r="L120" s="209"/>
      <c r="M120" s="210"/>
      <c r="N120" s="211"/>
      <c r="O120" s="211"/>
      <c r="P120" s="211"/>
      <c r="Q120" s="211"/>
      <c r="R120" s="211"/>
      <c r="S120" s="211"/>
      <c r="T120" s="212"/>
      <c r="AT120" s="213" t="s">
        <v>161</v>
      </c>
      <c r="AU120" s="213" t="s">
        <v>147</v>
      </c>
      <c r="AV120" s="13" t="s">
        <v>79</v>
      </c>
      <c r="AW120" s="13" t="s">
        <v>31</v>
      </c>
      <c r="AX120" s="13" t="s">
        <v>69</v>
      </c>
      <c r="AY120" s="213" t="s">
        <v>146</v>
      </c>
    </row>
    <row r="121" spans="1:65" s="14" customFormat="1" ht="11.25">
      <c r="B121" s="214"/>
      <c r="C121" s="215"/>
      <c r="D121" s="196" t="s">
        <v>161</v>
      </c>
      <c r="E121" s="216" t="s">
        <v>19</v>
      </c>
      <c r="F121" s="217" t="s">
        <v>163</v>
      </c>
      <c r="G121" s="215"/>
      <c r="H121" s="218">
        <v>8.4</v>
      </c>
      <c r="I121" s="219"/>
      <c r="J121" s="215"/>
      <c r="K121" s="215"/>
      <c r="L121" s="220"/>
      <c r="M121" s="221"/>
      <c r="N121" s="222"/>
      <c r="O121" s="222"/>
      <c r="P121" s="222"/>
      <c r="Q121" s="222"/>
      <c r="R121" s="222"/>
      <c r="S121" s="222"/>
      <c r="T121" s="223"/>
      <c r="AT121" s="224" t="s">
        <v>161</v>
      </c>
      <c r="AU121" s="224" t="s">
        <v>147</v>
      </c>
      <c r="AV121" s="14" t="s">
        <v>147</v>
      </c>
      <c r="AW121" s="14" t="s">
        <v>31</v>
      </c>
      <c r="AX121" s="14" t="s">
        <v>77</v>
      </c>
      <c r="AY121" s="224" t="s">
        <v>146</v>
      </c>
    </row>
    <row r="122" spans="1:65" s="2" customFormat="1" ht="24.2" customHeight="1">
      <c r="A122" s="37"/>
      <c r="B122" s="38"/>
      <c r="C122" s="246" t="s">
        <v>193</v>
      </c>
      <c r="D122" s="246" t="s">
        <v>223</v>
      </c>
      <c r="E122" s="247" t="s">
        <v>715</v>
      </c>
      <c r="F122" s="248" t="s">
        <v>716</v>
      </c>
      <c r="G122" s="249" t="s">
        <v>154</v>
      </c>
      <c r="H122" s="250">
        <v>1.73</v>
      </c>
      <c r="I122" s="251"/>
      <c r="J122" s="252">
        <f>ROUND(I122*H122,2)</f>
        <v>0</v>
      </c>
      <c r="K122" s="253"/>
      <c r="L122" s="254"/>
      <c r="M122" s="255" t="s">
        <v>19</v>
      </c>
      <c r="N122" s="256" t="s">
        <v>40</v>
      </c>
      <c r="O122" s="67"/>
      <c r="P122" s="192">
        <f>O122*H122</f>
        <v>0</v>
      </c>
      <c r="Q122" s="192">
        <v>0.113</v>
      </c>
      <c r="R122" s="192">
        <f>Q122*H122</f>
        <v>0.19549</v>
      </c>
      <c r="S122" s="192">
        <v>0</v>
      </c>
      <c r="T122" s="19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94" t="s">
        <v>211</v>
      </c>
      <c r="AT122" s="194" t="s">
        <v>223</v>
      </c>
      <c r="AU122" s="194" t="s">
        <v>147</v>
      </c>
      <c r="AY122" s="20" t="s">
        <v>146</v>
      </c>
      <c r="BE122" s="195">
        <f>IF(N122="základní",J122,0)</f>
        <v>0</v>
      </c>
      <c r="BF122" s="195">
        <f>IF(N122="snížená",J122,0)</f>
        <v>0</v>
      </c>
      <c r="BG122" s="195">
        <f>IF(N122="zákl. přenesená",J122,0)</f>
        <v>0</v>
      </c>
      <c r="BH122" s="195">
        <f>IF(N122="sníž. přenesená",J122,0)</f>
        <v>0</v>
      </c>
      <c r="BI122" s="195">
        <f>IF(N122="nulová",J122,0)</f>
        <v>0</v>
      </c>
      <c r="BJ122" s="20" t="s">
        <v>77</v>
      </c>
      <c r="BK122" s="195">
        <f>ROUND(I122*H122,2)</f>
        <v>0</v>
      </c>
      <c r="BL122" s="20" t="s">
        <v>155</v>
      </c>
      <c r="BM122" s="194" t="s">
        <v>717</v>
      </c>
    </row>
    <row r="123" spans="1:65" s="2" customFormat="1" ht="11.25">
      <c r="A123" s="37"/>
      <c r="B123" s="38"/>
      <c r="C123" s="39"/>
      <c r="D123" s="196" t="s">
        <v>157</v>
      </c>
      <c r="E123" s="39"/>
      <c r="F123" s="197" t="s">
        <v>716</v>
      </c>
      <c r="G123" s="39"/>
      <c r="H123" s="39"/>
      <c r="I123" s="198"/>
      <c r="J123" s="39"/>
      <c r="K123" s="39"/>
      <c r="L123" s="42"/>
      <c r="M123" s="199"/>
      <c r="N123" s="200"/>
      <c r="O123" s="67"/>
      <c r="P123" s="67"/>
      <c r="Q123" s="67"/>
      <c r="R123" s="67"/>
      <c r="S123" s="67"/>
      <c r="T123" s="68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20" t="s">
        <v>157</v>
      </c>
      <c r="AU123" s="20" t="s">
        <v>147</v>
      </c>
    </row>
    <row r="124" spans="1:65" s="16" customFormat="1" ht="11.25">
      <c r="B124" s="236"/>
      <c r="C124" s="237"/>
      <c r="D124" s="196" t="s">
        <v>161</v>
      </c>
      <c r="E124" s="238" t="s">
        <v>19</v>
      </c>
      <c r="F124" s="239" t="s">
        <v>718</v>
      </c>
      <c r="G124" s="237"/>
      <c r="H124" s="238" t="s">
        <v>19</v>
      </c>
      <c r="I124" s="240"/>
      <c r="J124" s="237"/>
      <c r="K124" s="237"/>
      <c r="L124" s="241"/>
      <c r="M124" s="242"/>
      <c r="N124" s="243"/>
      <c r="O124" s="243"/>
      <c r="P124" s="243"/>
      <c r="Q124" s="243"/>
      <c r="R124" s="243"/>
      <c r="S124" s="243"/>
      <c r="T124" s="244"/>
      <c r="AT124" s="245" t="s">
        <v>161</v>
      </c>
      <c r="AU124" s="245" t="s">
        <v>147</v>
      </c>
      <c r="AV124" s="16" t="s">
        <v>77</v>
      </c>
      <c r="AW124" s="16" t="s">
        <v>31</v>
      </c>
      <c r="AX124" s="16" t="s">
        <v>69</v>
      </c>
      <c r="AY124" s="245" t="s">
        <v>146</v>
      </c>
    </row>
    <row r="125" spans="1:65" s="13" customFormat="1" ht="11.25">
      <c r="B125" s="203"/>
      <c r="C125" s="204"/>
      <c r="D125" s="196" t="s">
        <v>161</v>
      </c>
      <c r="E125" s="205" t="s">
        <v>19</v>
      </c>
      <c r="F125" s="206" t="s">
        <v>719</v>
      </c>
      <c r="G125" s="204"/>
      <c r="H125" s="207">
        <v>1.68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161</v>
      </c>
      <c r="AU125" s="213" t="s">
        <v>147</v>
      </c>
      <c r="AV125" s="13" t="s">
        <v>79</v>
      </c>
      <c r="AW125" s="13" t="s">
        <v>31</v>
      </c>
      <c r="AX125" s="13" t="s">
        <v>69</v>
      </c>
      <c r="AY125" s="213" t="s">
        <v>146</v>
      </c>
    </row>
    <row r="126" spans="1:65" s="14" customFormat="1" ht="11.25">
      <c r="B126" s="214"/>
      <c r="C126" s="215"/>
      <c r="D126" s="196" t="s">
        <v>161</v>
      </c>
      <c r="E126" s="216" t="s">
        <v>19</v>
      </c>
      <c r="F126" s="217" t="s">
        <v>163</v>
      </c>
      <c r="G126" s="215"/>
      <c r="H126" s="218">
        <v>1.68</v>
      </c>
      <c r="I126" s="219"/>
      <c r="J126" s="215"/>
      <c r="K126" s="215"/>
      <c r="L126" s="220"/>
      <c r="M126" s="221"/>
      <c r="N126" s="222"/>
      <c r="O126" s="222"/>
      <c r="P126" s="222"/>
      <c r="Q126" s="222"/>
      <c r="R126" s="222"/>
      <c r="S126" s="222"/>
      <c r="T126" s="223"/>
      <c r="AT126" s="224" t="s">
        <v>161</v>
      </c>
      <c r="AU126" s="224" t="s">
        <v>147</v>
      </c>
      <c r="AV126" s="14" t="s">
        <v>147</v>
      </c>
      <c r="AW126" s="14" t="s">
        <v>31</v>
      </c>
      <c r="AX126" s="14" t="s">
        <v>77</v>
      </c>
      <c r="AY126" s="224" t="s">
        <v>146</v>
      </c>
    </row>
    <row r="127" spans="1:65" s="13" customFormat="1" ht="11.25">
      <c r="B127" s="203"/>
      <c r="C127" s="204"/>
      <c r="D127" s="196" t="s">
        <v>161</v>
      </c>
      <c r="E127" s="204"/>
      <c r="F127" s="206" t="s">
        <v>720</v>
      </c>
      <c r="G127" s="204"/>
      <c r="H127" s="207">
        <v>1.73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161</v>
      </c>
      <c r="AU127" s="213" t="s">
        <v>147</v>
      </c>
      <c r="AV127" s="13" t="s">
        <v>79</v>
      </c>
      <c r="AW127" s="13" t="s">
        <v>4</v>
      </c>
      <c r="AX127" s="13" t="s">
        <v>77</v>
      </c>
      <c r="AY127" s="213" t="s">
        <v>146</v>
      </c>
    </row>
    <row r="128" spans="1:65" s="12" customFormat="1" ht="22.9" customHeight="1">
      <c r="B128" s="166"/>
      <c r="C128" s="167"/>
      <c r="D128" s="168" t="s">
        <v>68</v>
      </c>
      <c r="E128" s="180" t="s">
        <v>446</v>
      </c>
      <c r="F128" s="180" t="s">
        <v>447</v>
      </c>
      <c r="G128" s="167"/>
      <c r="H128" s="167"/>
      <c r="I128" s="170"/>
      <c r="J128" s="181">
        <f>BK128</f>
        <v>0</v>
      </c>
      <c r="K128" s="167"/>
      <c r="L128" s="172"/>
      <c r="M128" s="173"/>
      <c r="N128" s="174"/>
      <c r="O128" s="174"/>
      <c r="P128" s="175">
        <f>SUM(P129:P131)</f>
        <v>0</v>
      </c>
      <c r="Q128" s="174"/>
      <c r="R128" s="175">
        <f>SUM(R129:R131)</f>
        <v>0</v>
      </c>
      <c r="S128" s="174"/>
      <c r="T128" s="176">
        <f>SUM(T129:T131)</f>
        <v>0</v>
      </c>
      <c r="AR128" s="177" t="s">
        <v>77</v>
      </c>
      <c r="AT128" s="178" t="s">
        <v>68</v>
      </c>
      <c r="AU128" s="178" t="s">
        <v>77</v>
      </c>
      <c r="AY128" s="177" t="s">
        <v>146</v>
      </c>
      <c r="BK128" s="179">
        <f>SUM(BK129:BK131)</f>
        <v>0</v>
      </c>
    </row>
    <row r="129" spans="1:65" s="2" customFormat="1" ht="24.2" customHeight="1">
      <c r="A129" s="37"/>
      <c r="B129" s="38"/>
      <c r="C129" s="182" t="s">
        <v>189</v>
      </c>
      <c r="D129" s="182" t="s">
        <v>151</v>
      </c>
      <c r="E129" s="183" t="s">
        <v>721</v>
      </c>
      <c r="F129" s="184" t="s">
        <v>722</v>
      </c>
      <c r="G129" s="185" t="s">
        <v>175</v>
      </c>
      <c r="H129" s="186">
        <v>8.0009999999999994</v>
      </c>
      <c r="I129" s="187"/>
      <c r="J129" s="188">
        <f>ROUND(I129*H129,2)</f>
        <v>0</v>
      </c>
      <c r="K129" s="189"/>
      <c r="L129" s="42"/>
      <c r="M129" s="190" t="s">
        <v>19</v>
      </c>
      <c r="N129" s="191" t="s">
        <v>40</v>
      </c>
      <c r="O129" s="67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4" t="s">
        <v>155</v>
      </c>
      <c r="AT129" s="194" t="s">
        <v>151</v>
      </c>
      <c r="AU129" s="194" t="s">
        <v>79</v>
      </c>
      <c r="AY129" s="20" t="s">
        <v>146</v>
      </c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20" t="s">
        <v>77</v>
      </c>
      <c r="BK129" s="195">
        <f>ROUND(I129*H129,2)</f>
        <v>0</v>
      </c>
      <c r="BL129" s="20" t="s">
        <v>155</v>
      </c>
      <c r="BM129" s="194" t="s">
        <v>723</v>
      </c>
    </row>
    <row r="130" spans="1:65" s="2" customFormat="1" ht="19.5">
      <c r="A130" s="37"/>
      <c r="B130" s="38"/>
      <c r="C130" s="39"/>
      <c r="D130" s="196" t="s">
        <v>157</v>
      </c>
      <c r="E130" s="39"/>
      <c r="F130" s="197" t="s">
        <v>724</v>
      </c>
      <c r="G130" s="39"/>
      <c r="H130" s="39"/>
      <c r="I130" s="198"/>
      <c r="J130" s="39"/>
      <c r="K130" s="39"/>
      <c r="L130" s="42"/>
      <c r="M130" s="199"/>
      <c r="N130" s="200"/>
      <c r="O130" s="67"/>
      <c r="P130" s="67"/>
      <c r="Q130" s="67"/>
      <c r="R130" s="67"/>
      <c r="S130" s="67"/>
      <c r="T130" s="68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20" t="s">
        <v>157</v>
      </c>
      <c r="AU130" s="20" t="s">
        <v>79</v>
      </c>
    </row>
    <row r="131" spans="1:65" s="2" customFormat="1" ht="11.25">
      <c r="A131" s="37"/>
      <c r="B131" s="38"/>
      <c r="C131" s="39"/>
      <c r="D131" s="201" t="s">
        <v>159</v>
      </c>
      <c r="E131" s="39"/>
      <c r="F131" s="202" t="s">
        <v>725</v>
      </c>
      <c r="G131" s="39"/>
      <c r="H131" s="39"/>
      <c r="I131" s="198"/>
      <c r="J131" s="39"/>
      <c r="K131" s="39"/>
      <c r="L131" s="42"/>
      <c r="M131" s="199"/>
      <c r="N131" s="200"/>
      <c r="O131" s="67"/>
      <c r="P131" s="67"/>
      <c r="Q131" s="67"/>
      <c r="R131" s="67"/>
      <c r="S131" s="67"/>
      <c r="T131" s="68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20" t="s">
        <v>159</v>
      </c>
      <c r="AU131" s="20" t="s">
        <v>79</v>
      </c>
    </row>
    <row r="132" spans="1:65" s="12" customFormat="1" ht="25.9" customHeight="1">
      <c r="B132" s="166"/>
      <c r="C132" s="167"/>
      <c r="D132" s="168" t="s">
        <v>68</v>
      </c>
      <c r="E132" s="169" t="s">
        <v>223</v>
      </c>
      <c r="F132" s="169" t="s">
        <v>611</v>
      </c>
      <c r="G132" s="167"/>
      <c r="H132" s="167"/>
      <c r="I132" s="170"/>
      <c r="J132" s="171">
        <f>BK132</f>
        <v>0</v>
      </c>
      <c r="K132" s="167"/>
      <c r="L132" s="172"/>
      <c r="M132" s="173"/>
      <c r="N132" s="174"/>
      <c r="O132" s="174"/>
      <c r="P132" s="175">
        <f>P133+SUM(P134:P218)</f>
        <v>0</v>
      </c>
      <c r="Q132" s="174"/>
      <c r="R132" s="175">
        <f>R133+SUM(R134:R218)</f>
        <v>1.6800000000000001E-3</v>
      </c>
      <c r="S132" s="174"/>
      <c r="T132" s="176">
        <f>T133+SUM(T134:T218)</f>
        <v>0</v>
      </c>
      <c r="AR132" s="177" t="s">
        <v>147</v>
      </c>
      <c r="AT132" s="178" t="s">
        <v>68</v>
      </c>
      <c r="AU132" s="178" t="s">
        <v>69</v>
      </c>
      <c r="AY132" s="177" t="s">
        <v>146</v>
      </c>
      <c r="BK132" s="179">
        <f>BK133+SUM(BK134:BK218)</f>
        <v>0</v>
      </c>
    </row>
    <row r="133" spans="1:65" s="2" customFormat="1" ht="24.2" customHeight="1">
      <c r="A133" s="37"/>
      <c r="B133" s="38"/>
      <c r="C133" s="182" t="s">
        <v>205</v>
      </c>
      <c r="D133" s="182" t="s">
        <v>151</v>
      </c>
      <c r="E133" s="183" t="s">
        <v>726</v>
      </c>
      <c r="F133" s="184" t="s">
        <v>727</v>
      </c>
      <c r="G133" s="185" t="s">
        <v>235</v>
      </c>
      <c r="H133" s="186">
        <v>200</v>
      </c>
      <c r="I133" s="187"/>
      <c r="J133" s="188">
        <f>ROUND(I133*H133,2)</f>
        <v>0</v>
      </c>
      <c r="K133" s="189"/>
      <c r="L133" s="42"/>
      <c r="M133" s="190" t="s">
        <v>19</v>
      </c>
      <c r="N133" s="191" t="s">
        <v>40</v>
      </c>
      <c r="O133" s="67"/>
      <c r="P133" s="192">
        <f>O133*H133</f>
        <v>0</v>
      </c>
      <c r="Q133" s="192">
        <v>0</v>
      </c>
      <c r="R133" s="192">
        <f>Q133*H133</f>
        <v>0</v>
      </c>
      <c r="S133" s="192">
        <v>0</v>
      </c>
      <c r="T133" s="19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4" t="s">
        <v>155</v>
      </c>
      <c r="AT133" s="194" t="s">
        <v>151</v>
      </c>
      <c r="AU133" s="194" t="s">
        <v>77</v>
      </c>
      <c r="AY133" s="20" t="s">
        <v>146</v>
      </c>
      <c r="BE133" s="195">
        <f>IF(N133="základní",J133,0)</f>
        <v>0</v>
      </c>
      <c r="BF133" s="195">
        <f>IF(N133="snížená",J133,0)</f>
        <v>0</v>
      </c>
      <c r="BG133" s="195">
        <f>IF(N133="zákl. přenesená",J133,0)</f>
        <v>0</v>
      </c>
      <c r="BH133" s="195">
        <f>IF(N133="sníž. přenesená",J133,0)</f>
        <v>0</v>
      </c>
      <c r="BI133" s="195">
        <f>IF(N133="nulová",J133,0)</f>
        <v>0</v>
      </c>
      <c r="BJ133" s="20" t="s">
        <v>77</v>
      </c>
      <c r="BK133" s="195">
        <f>ROUND(I133*H133,2)</f>
        <v>0</v>
      </c>
      <c r="BL133" s="20" t="s">
        <v>155</v>
      </c>
      <c r="BM133" s="194" t="s">
        <v>728</v>
      </c>
    </row>
    <row r="134" spans="1:65" s="2" customFormat="1" ht="11.25">
      <c r="A134" s="37"/>
      <c r="B134" s="38"/>
      <c r="C134" s="39"/>
      <c r="D134" s="196" t="s">
        <v>157</v>
      </c>
      <c r="E134" s="39"/>
      <c r="F134" s="197" t="s">
        <v>727</v>
      </c>
      <c r="G134" s="39"/>
      <c r="H134" s="39"/>
      <c r="I134" s="198"/>
      <c r="J134" s="39"/>
      <c r="K134" s="39"/>
      <c r="L134" s="42"/>
      <c r="M134" s="199"/>
      <c r="N134" s="200"/>
      <c r="O134" s="67"/>
      <c r="P134" s="67"/>
      <c r="Q134" s="67"/>
      <c r="R134" s="67"/>
      <c r="S134" s="67"/>
      <c r="T134" s="68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20" t="s">
        <v>157</v>
      </c>
      <c r="AU134" s="20" t="s">
        <v>77</v>
      </c>
    </row>
    <row r="135" spans="1:65" s="2" customFormat="1" ht="29.25">
      <c r="A135" s="37"/>
      <c r="B135" s="38"/>
      <c r="C135" s="39"/>
      <c r="D135" s="196" t="s">
        <v>729</v>
      </c>
      <c r="E135" s="39"/>
      <c r="F135" s="261" t="s">
        <v>730</v>
      </c>
      <c r="G135" s="39"/>
      <c r="H135" s="39"/>
      <c r="I135" s="198"/>
      <c r="J135" s="39"/>
      <c r="K135" s="39"/>
      <c r="L135" s="42"/>
      <c r="M135" s="199"/>
      <c r="N135" s="200"/>
      <c r="O135" s="67"/>
      <c r="P135" s="67"/>
      <c r="Q135" s="67"/>
      <c r="R135" s="67"/>
      <c r="S135" s="67"/>
      <c r="T135" s="68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20" t="s">
        <v>729</v>
      </c>
      <c r="AU135" s="20" t="s">
        <v>77</v>
      </c>
    </row>
    <row r="136" spans="1:65" s="13" customFormat="1" ht="11.25">
      <c r="B136" s="203"/>
      <c r="C136" s="204"/>
      <c r="D136" s="196" t="s">
        <v>161</v>
      </c>
      <c r="E136" s="205" t="s">
        <v>19</v>
      </c>
      <c r="F136" s="206" t="s">
        <v>731</v>
      </c>
      <c r="G136" s="204"/>
      <c r="H136" s="207">
        <v>200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161</v>
      </c>
      <c r="AU136" s="213" t="s">
        <v>77</v>
      </c>
      <c r="AV136" s="13" t="s">
        <v>79</v>
      </c>
      <c r="AW136" s="13" t="s">
        <v>31</v>
      </c>
      <c r="AX136" s="13" t="s">
        <v>77</v>
      </c>
      <c r="AY136" s="213" t="s">
        <v>146</v>
      </c>
    </row>
    <row r="137" spans="1:65" s="2" customFormat="1" ht="24.2" customHeight="1">
      <c r="A137" s="37"/>
      <c r="B137" s="38"/>
      <c r="C137" s="182" t="s">
        <v>211</v>
      </c>
      <c r="D137" s="182" t="s">
        <v>151</v>
      </c>
      <c r="E137" s="183" t="s">
        <v>732</v>
      </c>
      <c r="F137" s="184" t="s">
        <v>733</v>
      </c>
      <c r="G137" s="185" t="s">
        <v>734</v>
      </c>
      <c r="H137" s="186">
        <v>8</v>
      </c>
      <c r="I137" s="187"/>
      <c r="J137" s="188">
        <f>ROUND(I137*H137,2)</f>
        <v>0</v>
      </c>
      <c r="K137" s="189"/>
      <c r="L137" s="42"/>
      <c r="M137" s="190" t="s">
        <v>19</v>
      </c>
      <c r="N137" s="191" t="s">
        <v>40</v>
      </c>
      <c r="O137" s="67"/>
      <c r="P137" s="192">
        <f>O137*H137</f>
        <v>0</v>
      </c>
      <c r="Q137" s="192">
        <v>0</v>
      </c>
      <c r="R137" s="192">
        <f>Q137*H137</f>
        <v>0</v>
      </c>
      <c r="S137" s="192">
        <v>0</v>
      </c>
      <c r="T137" s="19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4" t="s">
        <v>155</v>
      </c>
      <c r="AT137" s="194" t="s">
        <v>151</v>
      </c>
      <c r="AU137" s="194" t="s">
        <v>77</v>
      </c>
      <c r="AY137" s="20" t="s">
        <v>146</v>
      </c>
      <c r="BE137" s="195">
        <f>IF(N137="základní",J137,0)</f>
        <v>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20" t="s">
        <v>77</v>
      </c>
      <c r="BK137" s="195">
        <f>ROUND(I137*H137,2)</f>
        <v>0</v>
      </c>
      <c r="BL137" s="20" t="s">
        <v>155</v>
      </c>
      <c r="BM137" s="194" t="s">
        <v>735</v>
      </c>
    </row>
    <row r="138" spans="1:65" s="2" customFormat="1" ht="19.5">
      <c r="A138" s="37"/>
      <c r="B138" s="38"/>
      <c r="C138" s="39"/>
      <c r="D138" s="196" t="s">
        <v>157</v>
      </c>
      <c r="E138" s="39"/>
      <c r="F138" s="197" t="s">
        <v>733</v>
      </c>
      <c r="G138" s="39"/>
      <c r="H138" s="39"/>
      <c r="I138" s="198"/>
      <c r="J138" s="39"/>
      <c r="K138" s="39"/>
      <c r="L138" s="42"/>
      <c r="M138" s="199"/>
      <c r="N138" s="200"/>
      <c r="O138" s="67"/>
      <c r="P138" s="67"/>
      <c r="Q138" s="67"/>
      <c r="R138" s="67"/>
      <c r="S138" s="67"/>
      <c r="T138" s="68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20" t="s">
        <v>157</v>
      </c>
      <c r="AU138" s="20" t="s">
        <v>77</v>
      </c>
    </row>
    <row r="139" spans="1:65" s="2" customFormat="1" ht="29.25">
      <c r="A139" s="37"/>
      <c r="B139" s="38"/>
      <c r="C139" s="39"/>
      <c r="D139" s="196" t="s">
        <v>729</v>
      </c>
      <c r="E139" s="39"/>
      <c r="F139" s="261" t="s">
        <v>736</v>
      </c>
      <c r="G139" s="39"/>
      <c r="H139" s="39"/>
      <c r="I139" s="198"/>
      <c r="J139" s="39"/>
      <c r="K139" s="39"/>
      <c r="L139" s="42"/>
      <c r="M139" s="199"/>
      <c r="N139" s="200"/>
      <c r="O139" s="67"/>
      <c r="P139" s="67"/>
      <c r="Q139" s="67"/>
      <c r="R139" s="67"/>
      <c r="S139" s="67"/>
      <c r="T139" s="68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20" t="s">
        <v>729</v>
      </c>
      <c r="AU139" s="20" t="s">
        <v>77</v>
      </c>
    </row>
    <row r="140" spans="1:65" s="13" customFormat="1" ht="11.25">
      <c r="B140" s="203"/>
      <c r="C140" s="204"/>
      <c r="D140" s="196" t="s">
        <v>161</v>
      </c>
      <c r="E140" s="205" t="s">
        <v>19</v>
      </c>
      <c r="F140" s="206" t="s">
        <v>211</v>
      </c>
      <c r="G140" s="204"/>
      <c r="H140" s="207">
        <v>8</v>
      </c>
      <c r="I140" s="208"/>
      <c r="J140" s="204"/>
      <c r="K140" s="204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161</v>
      </c>
      <c r="AU140" s="213" t="s">
        <v>77</v>
      </c>
      <c r="AV140" s="13" t="s">
        <v>79</v>
      </c>
      <c r="AW140" s="13" t="s">
        <v>31</v>
      </c>
      <c r="AX140" s="13" t="s">
        <v>77</v>
      </c>
      <c r="AY140" s="213" t="s">
        <v>146</v>
      </c>
    </row>
    <row r="141" spans="1:65" s="2" customFormat="1" ht="16.5" customHeight="1">
      <c r="A141" s="37"/>
      <c r="B141" s="38"/>
      <c r="C141" s="182" t="s">
        <v>216</v>
      </c>
      <c r="D141" s="182" t="s">
        <v>151</v>
      </c>
      <c r="E141" s="183" t="s">
        <v>737</v>
      </c>
      <c r="F141" s="184" t="s">
        <v>738</v>
      </c>
      <c r="G141" s="185" t="s">
        <v>235</v>
      </c>
      <c r="H141" s="186">
        <v>200</v>
      </c>
      <c r="I141" s="187"/>
      <c r="J141" s="188">
        <f>ROUND(I141*H141,2)</f>
        <v>0</v>
      </c>
      <c r="K141" s="189"/>
      <c r="L141" s="42"/>
      <c r="M141" s="190" t="s">
        <v>19</v>
      </c>
      <c r="N141" s="191" t="s">
        <v>40</v>
      </c>
      <c r="O141" s="67"/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4" t="s">
        <v>155</v>
      </c>
      <c r="AT141" s="194" t="s">
        <v>151</v>
      </c>
      <c r="AU141" s="194" t="s">
        <v>77</v>
      </c>
      <c r="AY141" s="20" t="s">
        <v>146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20" t="s">
        <v>77</v>
      </c>
      <c r="BK141" s="195">
        <f>ROUND(I141*H141,2)</f>
        <v>0</v>
      </c>
      <c r="BL141" s="20" t="s">
        <v>155</v>
      </c>
      <c r="BM141" s="194" t="s">
        <v>739</v>
      </c>
    </row>
    <row r="142" spans="1:65" s="2" customFormat="1" ht="11.25">
      <c r="A142" s="37"/>
      <c r="B142" s="38"/>
      <c r="C142" s="39"/>
      <c r="D142" s="196" t="s">
        <v>157</v>
      </c>
      <c r="E142" s="39"/>
      <c r="F142" s="197" t="s">
        <v>738</v>
      </c>
      <c r="G142" s="39"/>
      <c r="H142" s="39"/>
      <c r="I142" s="198"/>
      <c r="J142" s="39"/>
      <c r="K142" s="39"/>
      <c r="L142" s="42"/>
      <c r="M142" s="199"/>
      <c r="N142" s="200"/>
      <c r="O142" s="67"/>
      <c r="P142" s="67"/>
      <c r="Q142" s="67"/>
      <c r="R142" s="67"/>
      <c r="S142" s="67"/>
      <c r="T142" s="68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20" t="s">
        <v>157</v>
      </c>
      <c r="AU142" s="20" t="s">
        <v>77</v>
      </c>
    </row>
    <row r="143" spans="1:65" s="2" customFormat="1" ht="39">
      <c r="A143" s="37"/>
      <c r="B143" s="38"/>
      <c r="C143" s="39"/>
      <c r="D143" s="196" t="s">
        <v>729</v>
      </c>
      <c r="E143" s="39"/>
      <c r="F143" s="261" t="s">
        <v>740</v>
      </c>
      <c r="G143" s="39"/>
      <c r="H143" s="39"/>
      <c r="I143" s="198"/>
      <c r="J143" s="39"/>
      <c r="K143" s="39"/>
      <c r="L143" s="42"/>
      <c r="M143" s="199"/>
      <c r="N143" s="200"/>
      <c r="O143" s="67"/>
      <c r="P143" s="67"/>
      <c r="Q143" s="67"/>
      <c r="R143" s="67"/>
      <c r="S143" s="67"/>
      <c r="T143" s="68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20" t="s">
        <v>729</v>
      </c>
      <c r="AU143" s="20" t="s">
        <v>77</v>
      </c>
    </row>
    <row r="144" spans="1:65" s="13" customFormat="1" ht="11.25">
      <c r="B144" s="203"/>
      <c r="C144" s="204"/>
      <c r="D144" s="196" t="s">
        <v>161</v>
      </c>
      <c r="E144" s="205" t="s">
        <v>19</v>
      </c>
      <c r="F144" s="206" t="s">
        <v>731</v>
      </c>
      <c r="G144" s="204"/>
      <c r="H144" s="207">
        <v>200</v>
      </c>
      <c r="I144" s="208"/>
      <c r="J144" s="204"/>
      <c r="K144" s="204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161</v>
      </c>
      <c r="AU144" s="213" t="s">
        <v>77</v>
      </c>
      <c r="AV144" s="13" t="s">
        <v>79</v>
      </c>
      <c r="AW144" s="13" t="s">
        <v>31</v>
      </c>
      <c r="AX144" s="13" t="s">
        <v>77</v>
      </c>
      <c r="AY144" s="213" t="s">
        <v>146</v>
      </c>
    </row>
    <row r="145" spans="1:65" s="2" customFormat="1" ht="24.2" customHeight="1">
      <c r="A145" s="37"/>
      <c r="B145" s="38"/>
      <c r="C145" s="182" t="s">
        <v>222</v>
      </c>
      <c r="D145" s="182" t="s">
        <v>151</v>
      </c>
      <c r="E145" s="183" t="s">
        <v>741</v>
      </c>
      <c r="F145" s="184" t="s">
        <v>742</v>
      </c>
      <c r="G145" s="185" t="s">
        <v>734</v>
      </c>
      <c r="H145" s="186">
        <v>4</v>
      </c>
      <c r="I145" s="187"/>
      <c r="J145" s="188">
        <f>ROUND(I145*H145,2)</f>
        <v>0</v>
      </c>
      <c r="K145" s="189"/>
      <c r="L145" s="42"/>
      <c r="M145" s="190" t="s">
        <v>19</v>
      </c>
      <c r="N145" s="191" t="s">
        <v>40</v>
      </c>
      <c r="O145" s="67"/>
      <c r="P145" s="192">
        <f>O145*H145</f>
        <v>0</v>
      </c>
      <c r="Q145" s="192">
        <v>0</v>
      </c>
      <c r="R145" s="192">
        <f>Q145*H145</f>
        <v>0</v>
      </c>
      <c r="S145" s="192">
        <v>0</v>
      </c>
      <c r="T145" s="19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4" t="s">
        <v>155</v>
      </c>
      <c r="AT145" s="194" t="s">
        <v>151</v>
      </c>
      <c r="AU145" s="194" t="s">
        <v>77</v>
      </c>
      <c r="AY145" s="20" t="s">
        <v>146</v>
      </c>
      <c r="BE145" s="195">
        <f>IF(N145="základní",J145,0)</f>
        <v>0</v>
      </c>
      <c r="BF145" s="195">
        <f>IF(N145="snížená",J145,0)</f>
        <v>0</v>
      </c>
      <c r="BG145" s="195">
        <f>IF(N145="zákl. přenesená",J145,0)</f>
        <v>0</v>
      </c>
      <c r="BH145" s="195">
        <f>IF(N145="sníž. přenesená",J145,0)</f>
        <v>0</v>
      </c>
      <c r="BI145" s="195">
        <f>IF(N145="nulová",J145,0)</f>
        <v>0</v>
      </c>
      <c r="BJ145" s="20" t="s">
        <v>77</v>
      </c>
      <c r="BK145" s="195">
        <f>ROUND(I145*H145,2)</f>
        <v>0</v>
      </c>
      <c r="BL145" s="20" t="s">
        <v>155</v>
      </c>
      <c r="BM145" s="194" t="s">
        <v>743</v>
      </c>
    </row>
    <row r="146" spans="1:65" s="2" customFormat="1" ht="11.25">
      <c r="A146" s="37"/>
      <c r="B146" s="38"/>
      <c r="C146" s="39"/>
      <c r="D146" s="196" t="s">
        <v>157</v>
      </c>
      <c r="E146" s="39"/>
      <c r="F146" s="197" t="s">
        <v>742</v>
      </c>
      <c r="G146" s="39"/>
      <c r="H146" s="39"/>
      <c r="I146" s="198"/>
      <c r="J146" s="39"/>
      <c r="K146" s="39"/>
      <c r="L146" s="42"/>
      <c r="M146" s="199"/>
      <c r="N146" s="200"/>
      <c r="O146" s="67"/>
      <c r="P146" s="67"/>
      <c r="Q146" s="67"/>
      <c r="R146" s="67"/>
      <c r="S146" s="67"/>
      <c r="T146" s="68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20" t="s">
        <v>157</v>
      </c>
      <c r="AU146" s="20" t="s">
        <v>77</v>
      </c>
    </row>
    <row r="147" spans="1:65" s="2" customFormat="1" ht="19.5">
      <c r="A147" s="37"/>
      <c r="B147" s="38"/>
      <c r="C147" s="39"/>
      <c r="D147" s="196" t="s">
        <v>729</v>
      </c>
      <c r="E147" s="39"/>
      <c r="F147" s="261" t="s">
        <v>744</v>
      </c>
      <c r="G147" s="39"/>
      <c r="H147" s="39"/>
      <c r="I147" s="198"/>
      <c r="J147" s="39"/>
      <c r="K147" s="39"/>
      <c r="L147" s="42"/>
      <c r="M147" s="199"/>
      <c r="N147" s="200"/>
      <c r="O147" s="67"/>
      <c r="P147" s="67"/>
      <c r="Q147" s="67"/>
      <c r="R147" s="67"/>
      <c r="S147" s="67"/>
      <c r="T147" s="68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20" t="s">
        <v>729</v>
      </c>
      <c r="AU147" s="20" t="s">
        <v>77</v>
      </c>
    </row>
    <row r="148" spans="1:65" s="13" customFormat="1" ht="11.25">
      <c r="B148" s="203"/>
      <c r="C148" s="204"/>
      <c r="D148" s="196" t="s">
        <v>161</v>
      </c>
      <c r="E148" s="205" t="s">
        <v>19</v>
      </c>
      <c r="F148" s="206" t="s">
        <v>155</v>
      </c>
      <c r="G148" s="204"/>
      <c r="H148" s="207">
        <v>4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161</v>
      </c>
      <c r="AU148" s="213" t="s">
        <v>77</v>
      </c>
      <c r="AV148" s="13" t="s">
        <v>79</v>
      </c>
      <c r="AW148" s="13" t="s">
        <v>31</v>
      </c>
      <c r="AX148" s="13" t="s">
        <v>77</v>
      </c>
      <c r="AY148" s="213" t="s">
        <v>146</v>
      </c>
    </row>
    <row r="149" spans="1:65" s="2" customFormat="1" ht="24.2" customHeight="1">
      <c r="A149" s="37"/>
      <c r="B149" s="38"/>
      <c r="C149" s="182" t="s">
        <v>228</v>
      </c>
      <c r="D149" s="182" t="s">
        <v>151</v>
      </c>
      <c r="E149" s="183" t="s">
        <v>745</v>
      </c>
      <c r="F149" s="184" t="s">
        <v>746</v>
      </c>
      <c r="G149" s="185" t="s">
        <v>648</v>
      </c>
      <c r="H149" s="186">
        <v>1</v>
      </c>
      <c r="I149" s="187"/>
      <c r="J149" s="188">
        <f>ROUND(I149*H149,2)</f>
        <v>0</v>
      </c>
      <c r="K149" s="189"/>
      <c r="L149" s="42"/>
      <c r="M149" s="190" t="s">
        <v>19</v>
      </c>
      <c r="N149" s="191" t="s">
        <v>40</v>
      </c>
      <c r="O149" s="67"/>
      <c r="P149" s="192">
        <f>O149*H149</f>
        <v>0</v>
      </c>
      <c r="Q149" s="192">
        <v>0</v>
      </c>
      <c r="R149" s="192">
        <f>Q149*H149</f>
        <v>0</v>
      </c>
      <c r="S149" s="192">
        <v>0</v>
      </c>
      <c r="T149" s="19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4" t="s">
        <v>155</v>
      </c>
      <c r="AT149" s="194" t="s">
        <v>151</v>
      </c>
      <c r="AU149" s="194" t="s">
        <v>77</v>
      </c>
      <c r="AY149" s="20" t="s">
        <v>146</v>
      </c>
      <c r="BE149" s="195">
        <f>IF(N149="základní",J149,0)</f>
        <v>0</v>
      </c>
      <c r="BF149" s="195">
        <f>IF(N149="snížená",J149,0)</f>
        <v>0</v>
      </c>
      <c r="BG149" s="195">
        <f>IF(N149="zákl. přenesená",J149,0)</f>
        <v>0</v>
      </c>
      <c r="BH149" s="195">
        <f>IF(N149="sníž. přenesená",J149,0)</f>
        <v>0</v>
      </c>
      <c r="BI149" s="195">
        <f>IF(N149="nulová",J149,0)</f>
        <v>0</v>
      </c>
      <c r="BJ149" s="20" t="s">
        <v>77</v>
      </c>
      <c r="BK149" s="195">
        <f>ROUND(I149*H149,2)</f>
        <v>0</v>
      </c>
      <c r="BL149" s="20" t="s">
        <v>155</v>
      </c>
      <c r="BM149" s="194" t="s">
        <v>747</v>
      </c>
    </row>
    <row r="150" spans="1:65" s="2" customFormat="1" ht="19.5">
      <c r="A150" s="37"/>
      <c r="B150" s="38"/>
      <c r="C150" s="39"/>
      <c r="D150" s="196" t="s">
        <v>157</v>
      </c>
      <c r="E150" s="39"/>
      <c r="F150" s="197" t="s">
        <v>746</v>
      </c>
      <c r="G150" s="39"/>
      <c r="H150" s="39"/>
      <c r="I150" s="198"/>
      <c r="J150" s="39"/>
      <c r="K150" s="39"/>
      <c r="L150" s="42"/>
      <c r="M150" s="199"/>
      <c r="N150" s="200"/>
      <c r="O150" s="67"/>
      <c r="P150" s="67"/>
      <c r="Q150" s="67"/>
      <c r="R150" s="67"/>
      <c r="S150" s="67"/>
      <c r="T150" s="68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20" t="s">
        <v>157</v>
      </c>
      <c r="AU150" s="20" t="s">
        <v>77</v>
      </c>
    </row>
    <row r="151" spans="1:65" s="2" customFormat="1" ht="19.5">
      <c r="A151" s="37"/>
      <c r="B151" s="38"/>
      <c r="C151" s="39"/>
      <c r="D151" s="196" t="s">
        <v>729</v>
      </c>
      <c r="E151" s="39"/>
      <c r="F151" s="261" t="s">
        <v>748</v>
      </c>
      <c r="G151" s="39"/>
      <c r="H151" s="39"/>
      <c r="I151" s="198"/>
      <c r="J151" s="39"/>
      <c r="K151" s="39"/>
      <c r="L151" s="42"/>
      <c r="M151" s="199"/>
      <c r="N151" s="200"/>
      <c r="O151" s="67"/>
      <c r="P151" s="67"/>
      <c r="Q151" s="67"/>
      <c r="R151" s="67"/>
      <c r="S151" s="67"/>
      <c r="T151" s="68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20" t="s">
        <v>729</v>
      </c>
      <c r="AU151" s="20" t="s">
        <v>77</v>
      </c>
    </row>
    <row r="152" spans="1:65" s="13" customFormat="1" ht="11.25">
      <c r="B152" s="203"/>
      <c r="C152" s="204"/>
      <c r="D152" s="196" t="s">
        <v>161</v>
      </c>
      <c r="E152" s="205" t="s">
        <v>19</v>
      </c>
      <c r="F152" s="206" t="s">
        <v>77</v>
      </c>
      <c r="G152" s="204"/>
      <c r="H152" s="207">
        <v>1</v>
      </c>
      <c r="I152" s="208"/>
      <c r="J152" s="204"/>
      <c r="K152" s="204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161</v>
      </c>
      <c r="AU152" s="213" t="s">
        <v>77</v>
      </c>
      <c r="AV152" s="13" t="s">
        <v>79</v>
      </c>
      <c r="AW152" s="13" t="s">
        <v>31</v>
      </c>
      <c r="AX152" s="13" t="s">
        <v>77</v>
      </c>
      <c r="AY152" s="213" t="s">
        <v>146</v>
      </c>
    </row>
    <row r="153" spans="1:65" s="2" customFormat="1" ht="24.2" customHeight="1">
      <c r="A153" s="37"/>
      <c r="B153" s="38"/>
      <c r="C153" s="182" t="s">
        <v>8</v>
      </c>
      <c r="D153" s="182" t="s">
        <v>151</v>
      </c>
      <c r="E153" s="183" t="s">
        <v>749</v>
      </c>
      <c r="F153" s="184" t="s">
        <v>750</v>
      </c>
      <c r="G153" s="185" t="s">
        <v>648</v>
      </c>
      <c r="H153" s="186">
        <v>1</v>
      </c>
      <c r="I153" s="187"/>
      <c r="J153" s="188">
        <f>ROUND(I153*H153,2)</f>
        <v>0</v>
      </c>
      <c r="K153" s="189"/>
      <c r="L153" s="42"/>
      <c r="M153" s="190" t="s">
        <v>19</v>
      </c>
      <c r="N153" s="191" t="s">
        <v>40</v>
      </c>
      <c r="O153" s="67"/>
      <c r="P153" s="192">
        <f>O153*H153</f>
        <v>0</v>
      </c>
      <c r="Q153" s="192">
        <v>0</v>
      </c>
      <c r="R153" s="192">
        <f>Q153*H153</f>
        <v>0</v>
      </c>
      <c r="S153" s="192">
        <v>0</v>
      </c>
      <c r="T153" s="19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4" t="s">
        <v>155</v>
      </c>
      <c r="AT153" s="194" t="s">
        <v>151</v>
      </c>
      <c r="AU153" s="194" t="s">
        <v>77</v>
      </c>
      <c r="AY153" s="20" t="s">
        <v>146</v>
      </c>
      <c r="BE153" s="195">
        <f>IF(N153="základní",J153,0)</f>
        <v>0</v>
      </c>
      <c r="BF153" s="195">
        <f>IF(N153="snížená",J153,0)</f>
        <v>0</v>
      </c>
      <c r="BG153" s="195">
        <f>IF(N153="zákl. přenesená",J153,0)</f>
        <v>0</v>
      </c>
      <c r="BH153" s="195">
        <f>IF(N153="sníž. přenesená",J153,0)</f>
        <v>0</v>
      </c>
      <c r="BI153" s="195">
        <f>IF(N153="nulová",J153,0)</f>
        <v>0</v>
      </c>
      <c r="BJ153" s="20" t="s">
        <v>77</v>
      </c>
      <c r="BK153" s="195">
        <f>ROUND(I153*H153,2)</f>
        <v>0</v>
      </c>
      <c r="BL153" s="20" t="s">
        <v>155</v>
      </c>
      <c r="BM153" s="194" t="s">
        <v>751</v>
      </c>
    </row>
    <row r="154" spans="1:65" s="2" customFormat="1" ht="19.5">
      <c r="A154" s="37"/>
      <c r="B154" s="38"/>
      <c r="C154" s="39"/>
      <c r="D154" s="196" t="s">
        <v>157</v>
      </c>
      <c r="E154" s="39"/>
      <c r="F154" s="197" t="s">
        <v>750</v>
      </c>
      <c r="G154" s="39"/>
      <c r="H154" s="39"/>
      <c r="I154" s="198"/>
      <c r="J154" s="39"/>
      <c r="K154" s="39"/>
      <c r="L154" s="42"/>
      <c r="M154" s="199"/>
      <c r="N154" s="200"/>
      <c r="O154" s="67"/>
      <c r="P154" s="67"/>
      <c r="Q154" s="67"/>
      <c r="R154" s="67"/>
      <c r="S154" s="67"/>
      <c r="T154" s="68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20" t="s">
        <v>157</v>
      </c>
      <c r="AU154" s="20" t="s">
        <v>77</v>
      </c>
    </row>
    <row r="155" spans="1:65" s="2" customFormat="1" ht="19.5">
      <c r="A155" s="37"/>
      <c r="B155" s="38"/>
      <c r="C155" s="39"/>
      <c r="D155" s="196" t="s">
        <v>729</v>
      </c>
      <c r="E155" s="39"/>
      <c r="F155" s="261" t="s">
        <v>752</v>
      </c>
      <c r="G155" s="39"/>
      <c r="H155" s="39"/>
      <c r="I155" s="198"/>
      <c r="J155" s="39"/>
      <c r="K155" s="39"/>
      <c r="L155" s="42"/>
      <c r="M155" s="199"/>
      <c r="N155" s="200"/>
      <c r="O155" s="67"/>
      <c r="P155" s="67"/>
      <c r="Q155" s="67"/>
      <c r="R155" s="67"/>
      <c r="S155" s="67"/>
      <c r="T155" s="68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20" t="s">
        <v>729</v>
      </c>
      <c r="AU155" s="20" t="s">
        <v>77</v>
      </c>
    </row>
    <row r="156" spans="1:65" s="13" customFormat="1" ht="11.25">
      <c r="B156" s="203"/>
      <c r="C156" s="204"/>
      <c r="D156" s="196" t="s">
        <v>161</v>
      </c>
      <c r="E156" s="205" t="s">
        <v>19</v>
      </c>
      <c r="F156" s="206" t="s">
        <v>77</v>
      </c>
      <c r="G156" s="204"/>
      <c r="H156" s="207">
        <v>1</v>
      </c>
      <c r="I156" s="208"/>
      <c r="J156" s="204"/>
      <c r="K156" s="204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161</v>
      </c>
      <c r="AU156" s="213" t="s">
        <v>77</v>
      </c>
      <c r="AV156" s="13" t="s">
        <v>79</v>
      </c>
      <c r="AW156" s="13" t="s">
        <v>31</v>
      </c>
      <c r="AX156" s="13" t="s">
        <v>77</v>
      </c>
      <c r="AY156" s="213" t="s">
        <v>146</v>
      </c>
    </row>
    <row r="157" spans="1:65" s="2" customFormat="1" ht="37.9" customHeight="1">
      <c r="A157" s="37"/>
      <c r="B157" s="38"/>
      <c r="C157" s="182" t="s">
        <v>239</v>
      </c>
      <c r="D157" s="182" t="s">
        <v>151</v>
      </c>
      <c r="E157" s="183" t="s">
        <v>753</v>
      </c>
      <c r="F157" s="184" t="s">
        <v>754</v>
      </c>
      <c r="G157" s="185" t="s">
        <v>235</v>
      </c>
      <c r="H157" s="186">
        <v>25</v>
      </c>
      <c r="I157" s="187"/>
      <c r="J157" s="188">
        <f>ROUND(I157*H157,2)</f>
        <v>0</v>
      </c>
      <c r="K157" s="189"/>
      <c r="L157" s="42"/>
      <c r="M157" s="190" t="s">
        <v>19</v>
      </c>
      <c r="N157" s="191" t="s">
        <v>40</v>
      </c>
      <c r="O157" s="67"/>
      <c r="P157" s="192">
        <f>O157*H157</f>
        <v>0</v>
      </c>
      <c r="Q157" s="192">
        <v>0</v>
      </c>
      <c r="R157" s="192">
        <f>Q157*H157</f>
        <v>0</v>
      </c>
      <c r="S157" s="192">
        <v>0</v>
      </c>
      <c r="T157" s="19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4" t="s">
        <v>155</v>
      </c>
      <c r="AT157" s="194" t="s">
        <v>151</v>
      </c>
      <c r="AU157" s="194" t="s">
        <v>77</v>
      </c>
      <c r="AY157" s="20" t="s">
        <v>146</v>
      </c>
      <c r="BE157" s="195">
        <f>IF(N157="základní",J157,0)</f>
        <v>0</v>
      </c>
      <c r="BF157" s="195">
        <f>IF(N157="snížená",J157,0)</f>
        <v>0</v>
      </c>
      <c r="BG157" s="195">
        <f>IF(N157="zákl. přenesená",J157,0)</f>
        <v>0</v>
      </c>
      <c r="BH157" s="195">
        <f>IF(N157="sníž. přenesená",J157,0)</f>
        <v>0</v>
      </c>
      <c r="BI157" s="195">
        <f>IF(N157="nulová",J157,0)</f>
        <v>0</v>
      </c>
      <c r="BJ157" s="20" t="s">
        <v>77</v>
      </c>
      <c r="BK157" s="195">
        <f>ROUND(I157*H157,2)</f>
        <v>0</v>
      </c>
      <c r="BL157" s="20" t="s">
        <v>155</v>
      </c>
      <c r="BM157" s="194" t="s">
        <v>755</v>
      </c>
    </row>
    <row r="158" spans="1:65" s="2" customFormat="1" ht="19.5">
      <c r="A158" s="37"/>
      <c r="B158" s="38"/>
      <c r="C158" s="39"/>
      <c r="D158" s="196" t="s">
        <v>157</v>
      </c>
      <c r="E158" s="39"/>
      <c r="F158" s="197" t="s">
        <v>756</v>
      </c>
      <c r="G158" s="39"/>
      <c r="H158" s="39"/>
      <c r="I158" s="198"/>
      <c r="J158" s="39"/>
      <c r="K158" s="39"/>
      <c r="L158" s="42"/>
      <c r="M158" s="199"/>
      <c r="N158" s="200"/>
      <c r="O158" s="67"/>
      <c r="P158" s="67"/>
      <c r="Q158" s="67"/>
      <c r="R158" s="67"/>
      <c r="S158" s="67"/>
      <c r="T158" s="68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20" t="s">
        <v>157</v>
      </c>
      <c r="AU158" s="20" t="s">
        <v>77</v>
      </c>
    </row>
    <row r="159" spans="1:65" s="2" customFormat="1" ht="19.5">
      <c r="A159" s="37"/>
      <c r="B159" s="38"/>
      <c r="C159" s="39"/>
      <c r="D159" s="196" t="s">
        <v>729</v>
      </c>
      <c r="E159" s="39"/>
      <c r="F159" s="261" t="s">
        <v>757</v>
      </c>
      <c r="G159" s="39"/>
      <c r="H159" s="39"/>
      <c r="I159" s="198"/>
      <c r="J159" s="39"/>
      <c r="K159" s="39"/>
      <c r="L159" s="42"/>
      <c r="M159" s="199"/>
      <c r="N159" s="200"/>
      <c r="O159" s="67"/>
      <c r="P159" s="67"/>
      <c r="Q159" s="67"/>
      <c r="R159" s="67"/>
      <c r="S159" s="67"/>
      <c r="T159" s="68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20" t="s">
        <v>729</v>
      </c>
      <c r="AU159" s="20" t="s">
        <v>77</v>
      </c>
    </row>
    <row r="160" spans="1:65" s="13" customFormat="1" ht="11.25">
      <c r="B160" s="203"/>
      <c r="C160" s="204"/>
      <c r="D160" s="196" t="s">
        <v>161</v>
      </c>
      <c r="E160" s="205" t="s">
        <v>19</v>
      </c>
      <c r="F160" s="206" t="s">
        <v>309</v>
      </c>
      <c r="G160" s="204"/>
      <c r="H160" s="207">
        <v>25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161</v>
      </c>
      <c r="AU160" s="213" t="s">
        <v>77</v>
      </c>
      <c r="AV160" s="13" t="s">
        <v>79</v>
      </c>
      <c r="AW160" s="13" t="s">
        <v>31</v>
      </c>
      <c r="AX160" s="13" t="s">
        <v>69</v>
      </c>
      <c r="AY160" s="213" t="s">
        <v>146</v>
      </c>
    </row>
    <row r="161" spans="1:65" s="14" customFormat="1" ht="11.25">
      <c r="B161" s="214"/>
      <c r="C161" s="215"/>
      <c r="D161" s="196" t="s">
        <v>161</v>
      </c>
      <c r="E161" s="216" t="s">
        <v>19</v>
      </c>
      <c r="F161" s="217" t="s">
        <v>163</v>
      </c>
      <c r="G161" s="215"/>
      <c r="H161" s="218">
        <v>25</v>
      </c>
      <c r="I161" s="219"/>
      <c r="J161" s="215"/>
      <c r="K161" s="215"/>
      <c r="L161" s="220"/>
      <c r="M161" s="221"/>
      <c r="N161" s="222"/>
      <c r="O161" s="222"/>
      <c r="P161" s="222"/>
      <c r="Q161" s="222"/>
      <c r="R161" s="222"/>
      <c r="S161" s="222"/>
      <c r="T161" s="223"/>
      <c r="AT161" s="224" t="s">
        <v>161</v>
      </c>
      <c r="AU161" s="224" t="s">
        <v>77</v>
      </c>
      <c r="AV161" s="14" t="s">
        <v>147</v>
      </c>
      <c r="AW161" s="14" t="s">
        <v>31</v>
      </c>
      <c r="AX161" s="14" t="s">
        <v>77</v>
      </c>
      <c r="AY161" s="224" t="s">
        <v>146</v>
      </c>
    </row>
    <row r="162" spans="1:65" s="2" customFormat="1" ht="37.9" customHeight="1">
      <c r="A162" s="37"/>
      <c r="B162" s="38"/>
      <c r="C162" s="182" t="s">
        <v>243</v>
      </c>
      <c r="D162" s="182" t="s">
        <v>151</v>
      </c>
      <c r="E162" s="183" t="s">
        <v>758</v>
      </c>
      <c r="F162" s="184" t="s">
        <v>759</v>
      </c>
      <c r="G162" s="185" t="s">
        <v>235</v>
      </c>
      <c r="H162" s="186">
        <v>25</v>
      </c>
      <c r="I162" s="187"/>
      <c r="J162" s="188">
        <f>ROUND(I162*H162,2)</f>
        <v>0</v>
      </c>
      <c r="K162" s="189"/>
      <c r="L162" s="42"/>
      <c r="M162" s="190" t="s">
        <v>19</v>
      </c>
      <c r="N162" s="191" t="s">
        <v>40</v>
      </c>
      <c r="O162" s="67"/>
      <c r="P162" s="192">
        <f>O162*H162</f>
        <v>0</v>
      </c>
      <c r="Q162" s="192">
        <v>0</v>
      </c>
      <c r="R162" s="192">
        <f>Q162*H162</f>
        <v>0</v>
      </c>
      <c r="S162" s="192">
        <v>0</v>
      </c>
      <c r="T162" s="19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4" t="s">
        <v>155</v>
      </c>
      <c r="AT162" s="194" t="s">
        <v>151</v>
      </c>
      <c r="AU162" s="194" t="s">
        <v>77</v>
      </c>
      <c r="AY162" s="20" t="s">
        <v>146</v>
      </c>
      <c r="BE162" s="195">
        <f>IF(N162="základní",J162,0)</f>
        <v>0</v>
      </c>
      <c r="BF162" s="195">
        <f>IF(N162="snížená",J162,0)</f>
        <v>0</v>
      </c>
      <c r="BG162" s="195">
        <f>IF(N162="zákl. přenesená",J162,0)</f>
        <v>0</v>
      </c>
      <c r="BH162" s="195">
        <f>IF(N162="sníž. přenesená",J162,0)</f>
        <v>0</v>
      </c>
      <c r="BI162" s="195">
        <f>IF(N162="nulová",J162,0)</f>
        <v>0</v>
      </c>
      <c r="BJ162" s="20" t="s">
        <v>77</v>
      </c>
      <c r="BK162" s="195">
        <f>ROUND(I162*H162,2)</f>
        <v>0</v>
      </c>
      <c r="BL162" s="20" t="s">
        <v>155</v>
      </c>
      <c r="BM162" s="194" t="s">
        <v>760</v>
      </c>
    </row>
    <row r="163" spans="1:65" s="2" customFormat="1" ht="19.5">
      <c r="A163" s="37"/>
      <c r="B163" s="38"/>
      <c r="C163" s="39"/>
      <c r="D163" s="196" t="s">
        <v>157</v>
      </c>
      <c r="E163" s="39"/>
      <c r="F163" s="197" t="s">
        <v>761</v>
      </c>
      <c r="G163" s="39"/>
      <c r="H163" s="39"/>
      <c r="I163" s="198"/>
      <c r="J163" s="39"/>
      <c r="K163" s="39"/>
      <c r="L163" s="42"/>
      <c r="M163" s="199"/>
      <c r="N163" s="200"/>
      <c r="O163" s="67"/>
      <c r="P163" s="67"/>
      <c r="Q163" s="67"/>
      <c r="R163" s="67"/>
      <c r="S163" s="67"/>
      <c r="T163" s="68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20" t="s">
        <v>157</v>
      </c>
      <c r="AU163" s="20" t="s">
        <v>77</v>
      </c>
    </row>
    <row r="164" spans="1:65" s="2" customFormat="1" ht="19.5">
      <c r="A164" s="37"/>
      <c r="B164" s="38"/>
      <c r="C164" s="39"/>
      <c r="D164" s="196" t="s">
        <v>729</v>
      </c>
      <c r="E164" s="39"/>
      <c r="F164" s="261" t="s">
        <v>762</v>
      </c>
      <c r="G164" s="39"/>
      <c r="H164" s="39"/>
      <c r="I164" s="198"/>
      <c r="J164" s="39"/>
      <c r="K164" s="39"/>
      <c r="L164" s="42"/>
      <c r="M164" s="199"/>
      <c r="N164" s="200"/>
      <c r="O164" s="67"/>
      <c r="P164" s="67"/>
      <c r="Q164" s="67"/>
      <c r="R164" s="67"/>
      <c r="S164" s="67"/>
      <c r="T164" s="68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20" t="s">
        <v>729</v>
      </c>
      <c r="AU164" s="20" t="s">
        <v>77</v>
      </c>
    </row>
    <row r="165" spans="1:65" s="13" customFormat="1" ht="11.25">
      <c r="B165" s="203"/>
      <c r="C165" s="204"/>
      <c r="D165" s="196" t="s">
        <v>161</v>
      </c>
      <c r="E165" s="205" t="s">
        <v>19</v>
      </c>
      <c r="F165" s="206" t="s">
        <v>309</v>
      </c>
      <c r="G165" s="204"/>
      <c r="H165" s="207">
        <v>25</v>
      </c>
      <c r="I165" s="208"/>
      <c r="J165" s="204"/>
      <c r="K165" s="204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161</v>
      </c>
      <c r="AU165" s="213" t="s">
        <v>77</v>
      </c>
      <c r="AV165" s="13" t="s">
        <v>79</v>
      </c>
      <c r="AW165" s="13" t="s">
        <v>31</v>
      </c>
      <c r="AX165" s="13" t="s">
        <v>77</v>
      </c>
      <c r="AY165" s="213" t="s">
        <v>146</v>
      </c>
    </row>
    <row r="166" spans="1:65" s="2" customFormat="1" ht="33" customHeight="1">
      <c r="A166" s="37"/>
      <c r="B166" s="38"/>
      <c r="C166" s="182" t="s">
        <v>249</v>
      </c>
      <c r="D166" s="182" t="s">
        <v>151</v>
      </c>
      <c r="E166" s="183" t="s">
        <v>763</v>
      </c>
      <c r="F166" s="184" t="s">
        <v>764</v>
      </c>
      <c r="G166" s="185" t="s">
        <v>235</v>
      </c>
      <c r="H166" s="186">
        <v>40</v>
      </c>
      <c r="I166" s="187"/>
      <c r="J166" s="188">
        <f>ROUND(I166*H166,2)</f>
        <v>0</v>
      </c>
      <c r="K166" s="189"/>
      <c r="L166" s="42"/>
      <c r="M166" s="190" t="s">
        <v>19</v>
      </c>
      <c r="N166" s="191" t="s">
        <v>40</v>
      </c>
      <c r="O166" s="67"/>
      <c r="P166" s="192">
        <f>O166*H166</f>
        <v>0</v>
      </c>
      <c r="Q166" s="192">
        <v>0</v>
      </c>
      <c r="R166" s="192">
        <f>Q166*H166</f>
        <v>0</v>
      </c>
      <c r="S166" s="192">
        <v>0</v>
      </c>
      <c r="T166" s="19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4" t="s">
        <v>155</v>
      </c>
      <c r="AT166" s="194" t="s">
        <v>151</v>
      </c>
      <c r="AU166" s="194" t="s">
        <v>77</v>
      </c>
      <c r="AY166" s="20" t="s">
        <v>146</v>
      </c>
      <c r="BE166" s="195">
        <f>IF(N166="základní",J166,0)</f>
        <v>0</v>
      </c>
      <c r="BF166" s="195">
        <f>IF(N166="snížená",J166,0)</f>
        <v>0</v>
      </c>
      <c r="BG166" s="195">
        <f>IF(N166="zákl. přenesená",J166,0)</f>
        <v>0</v>
      </c>
      <c r="BH166" s="195">
        <f>IF(N166="sníž. přenesená",J166,0)</f>
        <v>0</v>
      </c>
      <c r="BI166" s="195">
        <f>IF(N166="nulová",J166,0)</f>
        <v>0</v>
      </c>
      <c r="BJ166" s="20" t="s">
        <v>77</v>
      </c>
      <c r="BK166" s="195">
        <f>ROUND(I166*H166,2)</f>
        <v>0</v>
      </c>
      <c r="BL166" s="20" t="s">
        <v>155</v>
      </c>
      <c r="BM166" s="194" t="s">
        <v>765</v>
      </c>
    </row>
    <row r="167" spans="1:65" s="2" customFormat="1" ht="19.5">
      <c r="A167" s="37"/>
      <c r="B167" s="38"/>
      <c r="C167" s="39"/>
      <c r="D167" s="196" t="s">
        <v>157</v>
      </c>
      <c r="E167" s="39"/>
      <c r="F167" s="197" t="s">
        <v>766</v>
      </c>
      <c r="G167" s="39"/>
      <c r="H167" s="39"/>
      <c r="I167" s="198"/>
      <c r="J167" s="39"/>
      <c r="K167" s="39"/>
      <c r="L167" s="42"/>
      <c r="M167" s="199"/>
      <c r="N167" s="200"/>
      <c r="O167" s="67"/>
      <c r="P167" s="67"/>
      <c r="Q167" s="67"/>
      <c r="R167" s="67"/>
      <c r="S167" s="67"/>
      <c r="T167" s="68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20" t="s">
        <v>157</v>
      </c>
      <c r="AU167" s="20" t="s">
        <v>77</v>
      </c>
    </row>
    <row r="168" spans="1:65" s="2" customFormat="1" ht="29.25">
      <c r="A168" s="37"/>
      <c r="B168" s="38"/>
      <c r="C168" s="39"/>
      <c r="D168" s="196" t="s">
        <v>729</v>
      </c>
      <c r="E168" s="39"/>
      <c r="F168" s="261" t="s">
        <v>767</v>
      </c>
      <c r="G168" s="39"/>
      <c r="H168" s="39"/>
      <c r="I168" s="198"/>
      <c r="J168" s="39"/>
      <c r="K168" s="39"/>
      <c r="L168" s="42"/>
      <c r="M168" s="199"/>
      <c r="N168" s="200"/>
      <c r="O168" s="67"/>
      <c r="P168" s="67"/>
      <c r="Q168" s="67"/>
      <c r="R168" s="67"/>
      <c r="S168" s="67"/>
      <c r="T168" s="68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20" t="s">
        <v>729</v>
      </c>
      <c r="AU168" s="20" t="s">
        <v>77</v>
      </c>
    </row>
    <row r="169" spans="1:65" s="13" customFormat="1" ht="11.25">
      <c r="B169" s="203"/>
      <c r="C169" s="204"/>
      <c r="D169" s="196" t="s">
        <v>161</v>
      </c>
      <c r="E169" s="205" t="s">
        <v>19</v>
      </c>
      <c r="F169" s="206" t="s">
        <v>422</v>
      </c>
      <c r="G169" s="204"/>
      <c r="H169" s="207">
        <v>40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161</v>
      </c>
      <c r="AU169" s="213" t="s">
        <v>77</v>
      </c>
      <c r="AV169" s="13" t="s">
        <v>79</v>
      </c>
      <c r="AW169" s="13" t="s">
        <v>31</v>
      </c>
      <c r="AX169" s="13" t="s">
        <v>77</v>
      </c>
      <c r="AY169" s="213" t="s">
        <v>146</v>
      </c>
    </row>
    <row r="170" spans="1:65" s="2" customFormat="1" ht="24.2" customHeight="1">
      <c r="A170" s="37"/>
      <c r="B170" s="38"/>
      <c r="C170" s="182" t="s">
        <v>253</v>
      </c>
      <c r="D170" s="182" t="s">
        <v>151</v>
      </c>
      <c r="E170" s="183" t="s">
        <v>768</v>
      </c>
      <c r="F170" s="184" t="s">
        <v>769</v>
      </c>
      <c r="G170" s="185" t="s">
        <v>734</v>
      </c>
      <c r="H170" s="186">
        <v>13</v>
      </c>
      <c r="I170" s="187"/>
      <c r="J170" s="188">
        <f>ROUND(I170*H170,2)</f>
        <v>0</v>
      </c>
      <c r="K170" s="189"/>
      <c r="L170" s="42"/>
      <c r="M170" s="190" t="s">
        <v>19</v>
      </c>
      <c r="N170" s="191" t="s">
        <v>40</v>
      </c>
      <c r="O170" s="67"/>
      <c r="P170" s="192">
        <f>O170*H170</f>
        <v>0</v>
      </c>
      <c r="Q170" s="192">
        <v>0</v>
      </c>
      <c r="R170" s="192">
        <f>Q170*H170</f>
        <v>0</v>
      </c>
      <c r="S170" s="192">
        <v>0</v>
      </c>
      <c r="T170" s="19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4" t="s">
        <v>155</v>
      </c>
      <c r="AT170" s="194" t="s">
        <v>151</v>
      </c>
      <c r="AU170" s="194" t="s">
        <v>77</v>
      </c>
      <c r="AY170" s="20" t="s">
        <v>146</v>
      </c>
      <c r="BE170" s="195">
        <f>IF(N170="základní",J170,0)</f>
        <v>0</v>
      </c>
      <c r="BF170" s="195">
        <f>IF(N170="snížená",J170,0)</f>
        <v>0</v>
      </c>
      <c r="BG170" s="195">
        <f>IF(N170="zákl. přenesená",J170,0)</f>
        <v>0</v>
      </c>
      <c r="BH170" s="195">
        <f>IF(N170="sníž. přenesená",J170,0)</f>
        <v>0</v>
      </c>
      <c r="BI170" s="195">
        <f>IF(N170="nulová",J170,0)</f>
        <v>0</v>
      </c>
      <c r="BJ170" s="20" t="s">
        <v>77</v>
      </c>
      <c r="BK170" s="195">
        <f>ROUND(I170*H170,2)</f>
        <v>0</v>
      </c>
      <c r="BL170" s="20" t="s">
        <v>155</v>
      </c>
      <c r="BM170" s="194" t="s">
        <v>770</v>
      </c>
    </row>
    <row r="171" spans="1:65" s="2" customFormat="1" ht="19.5">
      <c r="A171" s="37"/>
      <c r="B171" s="38"/>
      <c r="C171" s="39"/>
      <c r="D171" s="196" t="s">
        <v>157</v>
      </c>
      <c r="E171" s="39"/>
      <c r="F171" s="197" t="s">
        <v>771</v>
      </c>
      <c r="G171" s="39"/>
      <c r="H171" s="39"/>
      <c r="I171" s="198"/>
      <c r="J171" s="39"/>
      <c r="K171" s="39"/>
      <c r="L171" s="42"/>
      <c r="M171" s="199"/>
      <c r="N171" s="200"/>
      <c r="O171" s="67"/>
      <c r="P171" s="67"/>
      <c r="Q171" s="67"/>
      <c r="R171" s="67"/>
      <c r="S171" s="67"/>
      <c r="T171" s="68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20" t="s">
        <v>157</v>
      </c>
      <c r="AU171" s="20" t="s">
        <v>77</v>
      </c>
    </row>
    <row r="172" spans="1:65" s="2" customFormat="1" ht="19.5">
      <c r="A172" s="37"/>
      <c r="B172" s="38"/>
      <c r="C172" s="39"/>
      <c r="D172" s="196" t="s">
        <v>729</v>
      </c>
      <c r="E172" s="39"/>
      <c r="F172" s="261" t="s">
        <v>772</v>
      </c>
      <c r="G172" s="39"/>
      <c r="H172" s="39"/>
      <c r="I172" s="198"/>
      <c r="J172" s="39"/>
      <c r="K172" s="39"/>
      <c r="L172" s="42"/>
      <c r="M172" s="199"/>
      <c r="N172" s="200"/>
      <c r="O172" s="67"/>
      <c r="P172" s="67"/>
      <c r="Q172" s="67"/>
      <c r="R172" s="67"/>
      <c r="S172" s="67"/>
      <c r="T172" s="68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20" t="s">
        <v>729</v>
      </c>
      <c r="AU172" s="20" t="s">
        <v>77</v>
      </c>
    </row>
    <row r="173" spans="1:65" s="13" customFormat="1" ht="11.25">
      <c r="B173" s="203"/>
      <c r="C173" s="204"/>
      <c r="D173" s="196" t="s">
        <v>161</v>
      </c>
      <c r="E173" s="205" t="s">
        <v>19</v>
      </c>
      <c r="F173" s="206" t="s">
        <v>239</v>
      </c>
      <c r="G173" s="204"/>
      <c r="H173" s="207">
        <v>13</v>
      </c>
      <c r="I173" s="208"/>
      <c r="J173" s="204"/>
      <c r="K173" s="204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161</v>
      </c>
      <c r="AU173" s="213" t="s">
        <v>77</v>
      </c>
      <c r="AV173" s="13" t="s">
        <v>79</v>
      </c>
      <c r="AW173" s="13" t="s">
        <v>31</v>
      </c>
      <c r="AX173" s="13" t="s">
        <v>77</v>
      </c>
      <c r="AY173" s="213" t="s">
        <v>146</v>
      </c>
    </row>
    <row r="174" spans="1:65" s="2" customFormat="1" ht="24.2" customHeight="1">
      <c r="A174" s="37"/>
      <c r="B174" s="38"/>
      <c r="C174" s="182" t="s">
        <v>259</v>
      </c>
      <c r="D174" s="182" t="s">
        <v>151</v>
      </c>
      <c r="E174" s="183" t="s">
        <v>773</v>
      </c>
      <c r="F174" s="184" t="s">
        <v>774</v>
      </c>
      <c r="G174" s="185" t="s">
        <v>734</v>
      </c>
      <c r="H174" s="186">
        <v>2</v>
      </c>
      <c r="I174" s="187"/>
      <c r="J174" s="188">
        <f>ROUND(I174*H174,2)</f>
        <v>0</v>
      </c>
      <c r="K174" s="189"/>
      <c r="L174" s="42"/>
      <c r="M174" s="190" t="s">
        <v>19</v>
      </c>
      <c r="N174" s="191" t="s">
        <v>40</v>
      </c>
      <c r="O174" s="67"/>
      <c r="P174" s="192">
        <f>O174*H174</f>
        <v>0</v>
      </c>
      <c r="Q174" s="192">
        <v>0</v>
      </c>
      <c r="R174" s="192">
        <f>Q174*H174</f>
        <v>0</v>
      </c>
      <c r="S174" s="192">
        <v>0</v>
      </c>
      <c r="T174" s="19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4" t="s">
        <v>155</v>
      </c>
      <c r="AT174" s="194" t="s">
        <v>151</v>
      </c>
      <c r="AU174" s="194" t="s">
        <v>77</v>
      </c>
      <c r="AY174" s="20" t="s">
        <v>146</v>
      </c>
      <c r="BE174" s="195">
        <f>IF(N174="základní",J174,0)</f>
        <v>0</v>
      </c>
      <c r="BF174" s="195">
        <f>IF(N174="snížená",J174,0)</f>
        <v>0</v>
      </c>
      <c r="BG174" s="195">
        <f>IF(N174="zákl. přenesená",J174,0)</f>
        <v>0</v>
      </c>
      <c r="BH174" s="195">
        <f>IF(N174="sníž. přenesená",J174,0)</f>
        <v>0</v>
      </c>
      <c r="BI174" s="195">
        <f>IF(N174="nulová",J174,0)</f>
        <v>0</v>
      </c>
      <c r="BJ174" s="20" t="s">
        <v>77</v>
      </c>
      <c r="BK174" s="195">
        <f>ROUND(I174*H174,2)</f>
        <v>0</v>
      </c>
      <c r="BL174" s="20" t="s">
        <v>155</v>
      </c>
      <c r="BM174" s="194" t="s">
        <v>775</v>
      </c>
    </row>
    <row r="175" spans="1:65" s="2" customFormat="1" ht="19.5">
      <c r="A175" s="37"/>
      <c r="B175" s="38"/>
      <c r="C175" s="39"/>
      <c r="D175" s="196" t="s">
        <v>157</v>
      </c>
      <c r="E175" s="39"/>
      <c r="F175" s="197" t="s">
        <v>774</v>
      </c>
      <c r="G175" s="39"/>
      <c r="H175" s="39"/>
      <c r="I175" s="198"/>
      <c r="J175" s="39"/>
      <c r="K175" s="39"/>
      <c r="L175" s="42"/>
      <c r="M175" s="199"/>
      <c r="N175" s="200"/>
      <c r="O175" s="67"/>
      <c r="P175" s="67"/>
      <c r="Q175" s="67"/>
      <c r="R175" s="67"/>
      <c r="S175" s="67"/>
      <c r="T175" s="68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20" t="s">
        <v>157</v>
      </c>
      <c r="AU175" s="20" t="s">
        <v>77</v>
      </c>
    </row>
    <row r="176" spans="1:65" s="2" customFormat="1" ht="29.25">
      <c r="A176" s="37"/>
      <c r="B176" s="38"/>
      <c r="C176" s="39"/>
      <c r="D176" s="196" t="s">
        <v>729</v>
      </c>
      <c r="E176" s="39"/>
      <c r="F176" s="261" t="s">
        <v>776</v>
      </c>
      <c r="G176" s="39"/>
      <c r="H176" s="39"/>
      <c r="I176" s="198"/>
      <c r="J176" s="39"/>
      <c r="K176" s="39"/>
      <c r="L176" s="42"/>
      <c r="M176" s="199"/>
      <c r="N176" s="200"/>
      <c r="O176" s="67"/>
      <c r="P176" s="67"/>
      <c r="Q176" s="67"/>
      <c r="R176" s="67"/>
      <c r="S176" s="67"/>
      <c r="T176" s="68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20" t="s">
        <v>729</v>
      </c>
      <c r="AU176" s="20" t="s">
        <v>77</v>
      </c>
    </row>
    <row r="177" spans="1:65" s="13" customFormat="1" ht="11.25">
      <c r="B177" s="203"/>
      <c r="C177" s="204"/>
      <c r="D177" s="196" t="s">
        <v>161</v>
      </c>
      <c r="E177" s="205" t="s">
        <v>19</v>
      </c>
      <c r="F177" s="206" t="s">
        <v>79</v>
      </c>
      <c r="G177" s="204"/>
      <c r="H177" s="207">
        <v>2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161</v>
      </c>
      <c r="AU177" s="213" t="s">
        <v>77</v>
      </c>
      <c r="AV177" s="13" t="s">
        <v>79</v>
      </c>
      <c r="AW177" s="13" t="s">
        <v>31</v>
      </c>
      <c r="AX177" s="13" t="s">
        <v>77</v>
      </c>
      <c r="AY177" s="213" t="s">
        <v>146</v>
      </c>
    </row>
    <row r="178" spans="1:65" s="2" customFormat="1" ht="33" customHeight="1">
      <c r="A178" s="37"/>
      <c r="B178" s="38"/>
      <c r="C178" s="182" t="s">
        <v>266</v>
      </c>
      <c r="D178" s="182" t="s">
        <v>151</v>
      </c>
      <c r="E178" s="183" t="s">
        <v>777</v>
      </c>
      <c r="F178" s="184" t="s">
        <v>778</v>
      </c>
      <c r="G178" s="185" t="s">
        <v>734</v>
      </c>
      <c r="H178" s="186">
        <v>40</v>
      </c>
      <c r="I178" s="187"/>
      <c r="J178" s="188">
        <f>ROUND(I178*H178,2)</f>
        <v>0</v>
      </c>
      <c r="K178" s="189"/>
      <c r="L178" s="42"/>
      <c r="M178" s="190" t="s">
        <v>19</v>
      </c>
      <c r="N178" s="191" t="s">
        <v>40</v>
      </c>
      <c r="O178" s="67"/>
      <c r="P178" s="192">
        <f>O178*H178</f>
        <v>0</v>
      </c>
      <c r="Q178" s="192">
        <v>0</v>
      </c>
      <c r="R178" s="192">
        <f>Q178*H178</f>
        <v>0</v>
      </c>
      <c r="S178" s="192">
        <v>0</v>
      </c>
      <c r="T178" s="19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94" t="s">
        <v>155</v>
      </c>
      <c r="AT178" s="194" t="s">
        <v>151</v>
      </c>
      <c r="AU178" s="194" t="s">
        <v>77</v>
      </c>
      <c r="AY178" s="20" t="s">
        <v>146</v>
      </c>
      <c r="BE178" s="195">
        <f>IF(N178="základní",J178,0)</f>
        <v>0</v>
      </c>
      <c r="BF178" s="195">
        <f>IF(N178="snížená",J178,0)</f>
        <v>0</v>
      </c>
      <c r="BG178" s="195">
        <f>IF(N178="zákl. přenesená",J178,0)</f>
        <v>0</v>
      </c>
      <c r="BH178" s="195">
        <f>IF(N178="sníž. přenesená",J178,0)</f>
        <v>0</v>
      </c>
      <c r="BI178" s="195">
        <f>IF(N178="nulová",J178,0)</f>
        <v>0</v>
      </c>
      <c r="BJ178" s="20" t="s">
        <v>77</v>
      </c>
      <c r="BK178" s="195">
        <f>ROUND(I178*H178,2)</f>
        <v>0</v>
      </c>
      <c r="BL178" s="20" t="s">
        <v>155</v>
      </c>
      <c r="BM178" s="194" t="s">
        <v>779</v>
      </c>
    </row>
    <row r="179" spans="1:65" s="2" customFormat="1" ht="19.5">
      <c r="A179" s="37"/>
      <c r="B179" s="38"/>
      <c r="C179" s="39"/>
      <c r="D179" s="196" t="s">
        <v>157</v>
      </c>
      <c r="E179" s="39"/>
      <c r="F179" s="197" t="s">
        <v>778</v>
      </c>
      <c r="G179" s="39"/>
      <c r="H179" s="39"/>
      <c r="I179" s="198"/>
      <c r="J179" s="39"/>
      <c r="K179" s="39"/>
      <c r="L179" s="42"/>
      <c r="M179" s="199"/>
      <c r="N179" s="200"/>
      <c r="O179" s="67"/>
      <c r="P179" s="67"/>
      <c r="Q179" s="67"/>
      <c r="R179" s="67"/>
      <c r="S179" s="67"/>
      <c r="T179" s="68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20" t="s">
        <v>157</v>
      </c>
      <c r="AU179" s="20" t="s">
        <v>77</v>
      </c>
    </row>
    <row r="180" spans="1:65" s="2" customFormat="1" ht="19.5">
      <c r="A180" s="37"/>
      <c r="B180" s="38"/>
      <c r="C180" s="39"/>
      <c r="D180" s="196" t="s">
        <v>729</v>
      </c>
      <c r="E180" s="39"/>
      <c r="F180" s="261" t="s">
        <v>780</v>
      </c>
      <c r="G180" s="39"/>
      <c r="H180" s="39"/>
      <c r="I180" s="198"/>
      <c r="J180" s="39"/>
      <c r="K180" s="39"/>
      <c r="L180" s="42"/>
      <c r="M180" s="199"/>
      <c r="N180" s="200"/>
      <c r="O180" s="67"/>
      <c r="P180" s="67"/>
      <c r="Q180" s="67"/>
      <c r="R180" s="67"/>
      <c r="S180" s="67"/>
      <c r="T180" s="68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20" t="s">
        <v>729</v>
      </c>
      <c r="AU180" s="20" t="s">
        <v>77</v>
      </c>
    </row>
    <row r="181" spans="1:65" s="13" customFormat="1" ht="11.25">
      <c r="B181" s="203"/>
      <c r="C181" s="204"/>
      <c r="D181" s="196" t="s">
        <v>161</v>
      </c>
      <c r="E181" s="205" t="s">
        <v>19</v>
      </c>
      <c r="F181" s="206" t="s">
        <v>422</v>
      </c>
      <c r="G181" s="204"/>
      <c r="H181" s="207">
        <v>40</v>
      </c>
      <c r="I181" s="208"/>
      <c r="J181" s="204"/>
      <c r="K181" s="204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161</v>
      </c>
      <c r="AU181" s="213" t="s">
        <v>77</v>
      </c>
      <c r="AV181" s="13" t="s">
        <v>79</v>
      </c>
      <c r="AW181" s="13" t="s">
        <v>31</v>
      </c>
      <c r="AX181" s="13" t="s">
        <v>77</v>
      </c>
      <c r="AY181" s="213" t="s">
        <v>146</v>
      </c>
    </row>
    <row r="182" spans="1:65" s="2" customFormat="1" ht="33" customHeight="1">
      <c r="A182" s="37"/>
      <c r="B182" s="38"/>
      <c r="C182" s="182" t="s">
        <v>273</v>
      </c>
      <c r="D182" s="182" t="s">
        <v>151</v>
      </c>
      <c r="E182" s="183" t="s">
        <v>781</v>
      </c>
      <c r="F182" s="184" t="s">
        <v>782</v>
      </c>
      <c r="G182" s="185" t="s">
        <v>235</v>
      </c>
      <c r="H182" s="186">
        <v>40</v>
      </c>
      <c r="I182" s="187"/>
      <c r="J182" s="188">
        <f>ROUND(I182*H182,2)</f>
        <v>0</v>
      </c>
      <c r="K182" s="189"/>
      <c r="L182" s="42"/>
      <c r="M182" s="190" t="s">
        <v>19</v>
      </c>
      <c r="N182" s="191" t="s">
        <v>40</v>
      </c>
      <c r="O182" s="67"/>
      <c r="P182" s="192">
        <f>O182*H182</f>
        <v>0</v>
      </c>
      <c r="Q182" s="192">
        <v>0</v>
      </c>
      <c r="R182" s="192">
        <f>Q182*H182</f>
        <v>0</v>
      </c>
      <c r="S182" s="192">
        <v>0</v>
      </c>
      <c r="T182" s="193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94" t="s">
        <v>155</v>
      </c>
      <c r="AT182" s="194" t="s">
        <v>151</v>
      </c>
      <c r="AU182" s="194" t="s">
        <v>77</v>
      </c>
      <c r="AY182" s="20" t="s">
        <v>146</v>
      </c>
      <c r="BE182" s="195">
        <f>IF(N182="základní",J182,0)</f>
        <v>0</v>
      </c>
      <c r="BF182" s="195">
        <f>IF(N182="snížená",J182,0)</f>
        <v>0</v>
      </c>
      <c r="BG182" s="195">
        <f>IF(N182="zákl. přenesená",J182,0)</f>
        <v>0</v>
      </c>
      <c r="BH182" s="195">
        <f>IF(N182="sníž. přenesená",J182,0)</f>
        <v>0</v>
      </c>
      <c r="BI182" s="195">
        <f>IF(N182="nulová",J182,0)</f>
        <v>0</v>
      </c>
      <c r="BJ182" s="20" t="s">
        <v>77</v>
      </c>
      <c r="BK182" s="195">
        <f>ROUND(I182*H182,2)</f>
        <v>0</v>
      </c>
      <c r="BL182" s="20" t="s">
        <v>155</v>
      </c>
      <c r="BM182" s="194" t="s">
        <v>783</v>
      </c>
    </row>
    <row r="183" spans="1:65" s="2" customFormat="1" ht="19.5">
      <c r="A183" s="37"/>
      <c r="B183" s="38"/>
      <c r="C183" s="39"/>
      <c r="D183" s="196" t="s">
        <v>157</v>
      </c>
      <c r="E183" s="39"/>
      <c r="F183" s="197" t="s">
        <v>784</v>
      </c>
      <c r="G183" s="39"/>
      <c r="H183" s="39"/>
      <c r="I183" s="198"/>
      <c r="J183" s="39"/>
      <c r="K183" s="39"/>
      <c r="L183" s="42"/>
      <c r="M183" s="199"/>
      <c r="N183" s="200"/>
      <c r="O183" s="67"/>
      <c r="P183" s="67"/>
      <c r="Q183" s="67"/>
      <c r="R183" s="67"/>
      <c r="S183" s="67"/>
      <c r="T183" s="68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20" t="s">
        <v>157</v>
      </c>
      <c r="AU183" s="20" t="s">
        <v>77</v>
      </c>
    </row>
    <row r="184" spans="1:65" s="2" customFormat="1" ht="29.25">
      <c r="A184" s="37"/>
      <c r="B184" s="38"/>
      <c r="C184" s="39"/>
      <c r="D184" s="196" t="s">
        <v>729</v>
      </c>
      <c r="E184" s="39"/>
      <c r="F184" s="261" t="s">
        <v>785</v>
      </c>
      <c r="G184" s="39"/>
      <c r="H184" s="39"/>
      <c r="I184" s="198"/>
      <c r="J184" s="39"/>
      <c r="K184" s="39"/>
      <c r="L184" s="42"/>
      <c r="M184" s="199"/>
      <c r="N184" s="200"/>
      <c r="O184" s="67"/>
      <c r="P184" s="67"/>
      <c r="Q184" s="67"/>
      <c r="R184" s="67"/>
      <c r="S184" s="67"/>
      <c r="T184" s="68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20" t="s">
        <v>729</v>
      </c>
      <c r="AU184" s="20" t="s">
        <v>77</v>
      </c>
    </row>
    <row r="185" spans="1:65" s="13" customFormat="1" ht="11.25">
      <c r="B185" s="203"/>
      <c r="C185" s="204"/>
      <c r="D185" s="196" t="s">
        <v>161</v>
      </c>
      <c r="E185" s="205" t="s">
        <v>19</v>
      </c>
      <c r="F185" s="206" t="s">
        <v>422</v>
      </c>
      <c r="G185" s="204"/>
      <c r="H185" s="207">
        <v>40</v>
      </c>
      <c r="I185" s="208"/>
      <c r="J185" s="204"/>
      <c r="K185" s="204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161</v>
      </c>
      <c r="AU185" s="213" t="s">
        <v>77</v>
      </c>
      <c r="AV185" s="13" t="s">
        <v>79</v>
      </c>
      <c r="AW185" s="13" t="s">
        <v>31</v>
      </c>
      <c r="AX185" s="13" t="s">
        <v>77</v>
      </c>
      <c r="AY185" s="213" t="s">
        <v>146</v>
      </c>
    </row>
    <row r="186" spans="1:65" s="2" customFormat="1" ht="24.2" customHeight="1">
      <c r="A186" s="37"/>
      <c r="B186" s="38"/>
      <c r="C186" s="182" t="s">
        <v>280</v>
      </c>
      <c r="D186" s="182" t="s">
        <v>151</v>
      </c>
      <c r="E186" s="183" t="s">
        <v>786</v>
      </c>
      <c r="F186" s="184" t="s">
        <v>787</v>
      </c>
      <c r="G186" s="185" t="s">
        <v>734</v>
      </c>
      <c r="H186" s="186">
        <v>13</v>
      </c>
      <c r="I186" s="187"/>
      <c r="J186" s="188">
        <f>ROUND(I186*H186,2)</f>
        <v>0</v>
      </c>
      <c r="K186" s="189"/>
      <c r="L186" s="42"/>
      <c r="M186" s="190" t="s">
        <v>19</v>
      </c>
      <c r="N186" s="191" t="s">
        <v>40</v>
      </c>
      <c r="O186" s="67"/>
      <c r="P186" s="192">
        <f>O186*H186</f>
        <v>0</v>
      </c>
      <c r="Q186" s="192">
        <v>0</v>
      </c>
      <c r="R186" s="192">
        <f>Q186*H186</f>
        <v>0</v>
      </c>
      <c r="S186" s="192">
        <v>0</v>
      </c>
      <c r="T186" s="193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94" t="s">
        <v>155</v>
      </c>
      <c r="AT186" s="194" t="s">
        <v>151</v>
      </c>
      <c r="AU186" s="194" t="s">
        <v>77</v>
      </c>
      <c r="AY186" s="20" t="s">
        <v>146</v>
      </c>
      <c r="BE186" s="195">
        <f>IF(N186="základní",J186,0)</f>
        <v>0</v>
      </c>
      <c r="BF186" s="195">
        <f>IF(N186="snížená",J186,0)</f>
        <v>0</v>
      </c>
      <c r="BG186" s="195">
        <f>IF(N186="zákl. přenesená",J186,0)</f>
        <v>0</v>
      </c>
      <c r="BH186" s="195">
        <f>IF(N186="sníž. přenesená",J186,0)</f>
        <v>0</v>
      </c>
      <c r="BI186" s="195">
        <f>IF(N186="nulová",J186,0)</f>
        <v>0</v>
      </c>
      <c r="BJ186" s="20" t="s">
        <v>77</v>
      </c>
      <c r="BK186" s="195">
        <f>ROUND(I186*H186,2)</f>
        <v>0</v>
      </c>
      <c r="BL186" s="20" t="s">
        <v>155</v>
      </c>
      <c r="BM186" s="194" t="s">
        <v>788</v>
      </c>
    </row>
    <row r="187" spans="1:65" s="2" customFormat="1" ht="19.5">
      <c r="A187" s="37"/>
      <c r="B187" s="38"/>
      <c r="C187" s="39"/>
      <c r="D187" s="196" t="s">
        <v>157</v>
      </c>
      <c r="E187" s="39"/>
      <c r="F187" s="197" t="s">
        <v>789</v>
      </c>
      <c r="G187" s="39"/>
      <c r="H187" s="39"/>
      <c r="I187" s="198"/>
      <c r="J187" s="39"/>
      <c r="K187" s="39"/>
      <c r="L187" s="42"/>
      <c r="M187" s="199"/>
      <c r="N187" s="200"/>
      <c r="O187" s="67"/>
      <c r="P187" s="67"/>
      <c r="Q187" s="67"/>
      <c r="R187" s="67"/>
      <c r="S187" s="67"/>
      <c r="T187" s="68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20" t="s">
        <v>157</v>
      </c>
      <c r="AU187" s="20" t="s">
        <v>77</v>
      </c>
    </row>
    <row r="188" spans="1:65" s="2" customFormat="1" ht="19.5">
      <c r="A188" s="37"/>
      <c r="B188" s="38"/>
      <c r="C188" s="39"/>
      <c r="D188" s="196" t="s">
        <v>729</v>
      </c>
      <c r="E188" s="39"/>
      <c r="F188" s="261" t="s">
        <v>790</v>
      </c>
      <c r="G188" s="39"/>
      <c r="H188" s="39"/>
      <c r="I188" s="198"/>
      <c r="J188" s="39"/>
      <c r="K188" s="39"/>
      <c r="L188" s="42"/>
      <c r="M188" s="199"/>
      <c r="N188" s="200"/>
      <c r="O188" s="67"/>
      <c r="P188" s="67"/>
      <c r="Q188" s="67"/>
      <c r="R188" s="67"/>
      <c r="S188" s="67"/>
      <c r="T188" s="68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20" t="s">
        <v>729</v>
      </c>
      <c r="AU188" s="20" t="s">
        <v>77</v>
      </c>
    </row>
    <row r="189" spans="1:65" s="13" customFormat="1" ht="11.25">
      <c r="B189" s="203"/>
      <c r="C189" s="204"/>
      <c r="D189" s="196" t="s">
        <v>161</v>
      </c>
      <c r="E189" s="205" t="s">
        <v>19</v>
      </c>
      <c r="F189" s="206" t="s">
        <v>239</v>
      </c>
      <c r="G189" s="204"/>
      <c r="H189" s="207">
        <v>13</v>
      </c>
      <c r="I189" s="208"/>
      <c r="J189" s="204"/>
      <c r="K189" s="204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161</v>
      </c>
      <c r="AU189" s="213" t="s">
        <v>77</v>
      </c>
      <c r="AV189" s="13" t="s">
        <v>79</v>
      </c>
      <c r="AW189" s="13" t="s">
        <v>31</v>
      </c>
      <c r="AX189" s="13" t="s">
        <v>77</v>
      </c>
      <c r="AY189" s="213" t="s">
        <v>146</v>
      </c>
    </row>
    <row r="190" spans="1:65" s="2" customFormat="1" ht="24.2" customHeight="1">
      <c r="A190" s="37"/>
      <c r="B190" s="38"/>
      <c r="C190" s="182" t="s">
        <v>7</v>
      </c>
      <c r="D190" s="182" t="s">
        <v>151</v>
      </c>
      <c r="E190" s="183" t="s">
        <v>791</v>
      </c>
      <c r="F190" s="184" t="s">
        <v>792</v>
      </c>
      <c r="G190" s="185" t="s">
        <v>734</v>
      </c>
      <c r="H190" s="186">
        <v>2</v>
      </c>
      <c r="I190" s="187"/>
      <c r="J190" s="188">
        <f>ROUND(I190*H190,2)</f>
        <v>0</v>
      </c>
      <c r="K190" s="189"/>
      <c r="L190" s="42"/>
      <c r="M190" s="190" t="s">
        <v>19</v>
      </c>
      <c r="N190" s="191" t="s">
        <v>40</v>
      </c>
      <c r="O190" s="67"/>
      <c r="P190" s="192">
        <f>O190*H190</f>
        <v>0</v>
      </c>
      <c r="Q190" s="192">
        <v>0</v>
      </c>
      <c r="R190" s="192">
        <f>Q190*H190</f>
        <v>0</v>
      </c>
      <c r="S190" s="192">
        <v>0</v>
      </c>
      <c r="T190" s="193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94" t="s">
        <v>155</v>
      </c>
      <c r="AT190" s="194" t="s">
        <v>151</v>
      </c>
      <c r="AU190" s="194" t="s">
        <v>77</v>
      </c>
      <c r="AY190" s="20" t="s">
        <v>146</v>
      </c>
      <c r="BE190" s="195">
        <f>IF(N190="základní",J190,0)</f>
        <v>0</v>
      </c>
      <c r="BF190" s="195">
        <f>IF(N190="snížená",J190,0)</f>
        <v>0</v>
      </c>
      <c r="BG190" s="195">
        <f>IF(N190="zákl. přenesená",J190,0)</f>
        <v>0</v>
      </c>
      <c r="BH190" s="195">
        <f>IF(N190="sníž. přenesená",J190,0)</f>
        <v>0</v>
      </c>
      <c r="BI190" s="195">
        <f>IF(N190="nulová",J190,0)</f>
        <v>0</v>
      </c>
      <c r="BJ190" s="20" t="s">
        <v>77</v>
      </c>
      <c r="BK190" s="195">
        <f>ROUND(I190*H190,2)</f>
        <v>0</v>
      </c>
      <c r="BL190" s="20" t="s">
        <v>155</v>
      </c>
      <c r="BM190" s="194" t="s">
        <v>793</v>
      </c>
    </row>
    <row r="191" spans="1:65" s="2" customFormat="1" ht="19.5">
      <c r="A191" s="37"/>
      <c r="B191" s="38"/>
      <c r="C191" s="39"/>
      <c r="D191" s="196" t="s">
        <v>157</v>
      </c>
      <c r="E191" s="39"/>
      <c r="F191" s="197" t="s">
        <v>792</v>
      </c>
      <c r="G191" s="39"/>
      <c r="H191" s="39"/>
      <c r="I191" s="198"/>
      <c r="J191" s="39"/>
      <c r="K191" s="39"/>
      <c r="L191" s="42"/>
      <c r="M191" s="199"/>
      <c r="N191" s="200"/>
      <c r="O191" s="67"/>
      <c r="P191" s="67"/>
      <c r="Q191" s="67"/>
      <c r="R191" s="67"/>
      <c r="S191" s="67"/>
      <c r="T191" s="68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20" t="s">
        <v>157</v>
      </c>
      <c r="AU191" s="20" t="s">
        <v>77</v>
      </c>
    </row>
    <row r="192" spans="1:65" s="2" customFormat="1" ht="19.5">
      <c r="A192" s="37"/>
      <c r="B192" s="38"/>
      <c r="C192" s="39"/>
      <c r="D192" s="196" t="s">
        <v>729</v>
      </c>
      <c r="E192" s="39"/>
      <c r="F192" s="261" t="s">
        <v>790</v>
      </c>
      <c r="G192" s="39"/>
      <c r="H192" s="39"/>
      <c r="I192" s="198"/>
      <c r="J192" s="39"/>
      <c r="K192" s="39"/>
      <c r="L192" s="42"/>
      <c r="M192" s="199"/>
      <c r="N192" s="200"/>
      <c r="O192" s="67"/>
      <c r="P192" s="67"/>
      <c r="Q192" s="67"/>
      <c r="R192" s="67"/>
      <c r="S192" s="67"/>
      <c r="T192" s="68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20" t="s">
        <v>729</v>
      </c>
      <c r="AU192" s="20" t="s">
        <v>77</v>
      </c>
    </row>
    <row r="193" spans="1:65" s="13" customFormat="1" ht="11.25">
      <c r="B193" s="203"/>
      <c r="C193" s="204"/>
      <c r="D193" s="196" t="s">
        <v>161</v>
      </c>
      <c r="E193" s="205" t="s">
        <v>19</v>
      </c>
      <c r="F193" s="206" t="s">
        <v>79</v>
      </c>
      <c r="G193" s="204"/>
      <c r="H193" s="207">
        <v>2</v>
      </c>
      <c r="I193" s="208"/>
      <c r="J193" s="204"/>
      <c r="K193" s="204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161</v>
      </c>
      <c r="AU193" s="213" t="s">
        <v>77</v>
      </c>
      <c r="AV193" s="13" t="s">
        <v>79</v>
      </c>
      <c r="AW193" s="13" t="s">
        <v>31</v>
      </c>
      <c r="AX193" s="13" t="s">
        <v>77</v>
      </c>
      <c r="AY193" s="213" t="s">
        <v>146</v>
      </c>
    </row>
    <row r="194" spans="1:65" s="2" customFormat="1" ht="33" customHeight="1">
      <c r="A194" s="37"/>
      <c r="B194" s="38"/>
      <c r="C194" s="182" t="s">
        <v>291</v>
      </c>
      <c r="D194" s="182" t="s">
        <v>151</v>
      </c>
      <c r="E194" s="183" t="s">
        <v>794</v>
      </c>
      <c r="F194" s="184" t="s">
        <v>795</v>
      </c>
      <c r="G194" s="185" t="s">
        <v>734</v>
      </c>
      <c r="H194" s="186">
        <v>40</v>
      </c>
      <c r="I194" s="187"/>
      <c r="J194" s="188">
        <f>ROUND(I194*H194,2)</f>
        <v>0</v>
      </c>
      <c r="K194" s="189"/>
      <c r="L194" s="42"/>
      <c r="M194" s="190" t="s">
        <v>19</v>
      </c>
      <c r="N194" s="191" t="s">
        <v>40</v>
      </c>
      <c r="O194" s="67"/>
      <c r="P194" s="192">
        <f>O194*H194</f>
        <v>0</v>
      </c>
      <c r="Q194" s="192">
        <v>0</v>
      </c>
      <c r="R194" s="192">
        <f>Q194*H194</f>
        <v>0</v>
      </c>
      <c r="S194" s="192">
        <v>0</v>
      </c>
      <c r="T194" s="193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94" t="s">
        <v>155</v>
      </c>
      <c r="AT194" s="194" t="s">
        <v>151</v>
      </c>
      <c r="AU194" s="194" t="s">
        <v>77</v>
      </c>
      <c r="AY194" s="20" t="s">
        <v>146</v>
      </c>
      <c r="BE194" s="195">
        <f>IF(N194="základní",J194,0)</f>
        <v>0</v>
      </c>
      <c r="BF194" s="195">
        <f>IF(N194="snížená",J194,0)</f>
        <v>0</v>
      </c>
      <c r="BG194" s="195">
        <f>IF(N194="zákl. přenesená",J194,0)</f>
        <v>0</v>
      </c>
      <c r="BH194" s="195">
        <f>IF(N194="sníž. přenesená",J194,0)</f>
        <v>0</v>
      </c>
      <c r="BI194" s="195">
        <f>IF(N194="nulová",J194,0)</f>
        <v>0</v>
      </c>
      <c r="BJ194" s="20" t="s">
        <v>77</v>
      </c>
      <c r="BK194" s="195">
        <f>ROUND(I194*H194,2)</f>
        <v>0</v>
      </c>
      <c r="BL194" s="20" t="s">
        <v>155</v>
      </c>
      <c r="BM194" s="194" t="s">
        <v>796</v>
      </c>
    </row>
    <row r="195" spans="1:65" s="2" customFormat="1" ht="19.5">
      <c r="A195" s="37"/>
      <c r="B195" s="38"/>
      <c r="C195" s="39"/>
      <c r="D195" s="196" t="s">
        <v>157</v>
      </c>
      <c r="E195" s="39"/>
      <c r="F195" s="197" t="s">
        <v>795</v>
      </c>
      <c r="G195" s="39"/>
      <c r="H195" s="39"/>
      <c r="I195" s="198"/>
      <c r="J195" s="39"/>
      <c r="K195" s="39"/>
      <c r="L195" s="42"/>
      <c r="M195" s="199"/>
      <c r="N195" s="200"/>
      <c r="O195" s="67"/>
      <c r="P195" s="67"/>
      <c r="Q195" s="67"/>
      <c r="R195" s="67"/>
      <c r="S195" s="67"/>
      <c r="T195" s="68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20" t="s">
        <v>157</v>
      </c>
      <c r="AU195" s="20" t="s">
        <v>77</v>
      </c>
    </row>
    <row r="196" spans="1:65" s="2" customFormat="1" ht="19.5">
      <c r="A196" s="37"/>
      <c r="B196" s="38"/>
      <c r="C196" s="39"/>
      <c r="D196" s="196" t="s">
        <v>729</v>
      </c>
      <c r="E196" s="39"/>
      <c r="F196" s="261" t="s">
        <v>797</v>
      </c>
      <c r="G196" s="39"/>
      <c r="H196" s="39"/>
      <c r="I196" s="198"/>
      <c r="J196" s="39"/>
      <c r="K196" s="39"/>
      <c r="L196" s="42"/>
      <c r="M196" s="199"/>
      <c r="N196" s="200"/>
      <c r="O196" s="67"/>
      <c r="P196" s="67"/>
      <c r="Q196" s="67"/>
      <c r="R196" s="67"/>
      <c r="S196" s="67"/>
      <c r="T196" s="68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20" t="s">
        <v>729</v>
      </c>
      <c r="AU196" s="20" t="s">
        <v>77</v>
      </c>
    </row>
    <row r="197" spans="1:65" s="13" customFormat="1" ht="11.25">
      <c r="B197" s="203"/>
      <c r="C197" s="204"/>
      <c r="D197" s="196" t="s">
        <v>161</v>
      </c>
      <c r="E197" s="205" t="s">
        <v>19</v>
      </c>
      <c r="F197" s="206" t="s">
        <v>422</v>
      </c>
      <c r="G197" s="204"/>
      <c r="H197" s="207">
        <v>40</v>
      </c>
      <c r="I197" s="208"/>
      <c r="J197" s="204"/>
      <c r="K197" s="204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161</v>
      </c>
      <c r="AU197" s="213" t="s">
        <v>77</v>
      </c>
      <c r="AV197" s="13" t="s">
        <v>79</v>
      </c>
      <c r="AW197" s="13" t="s">
        <v>31</v>
      </c>
      <c r="AX197" s="13" t="s">
        <v>77</v>
      </c>
      <c r="AY197" s="213" t="s">
        <v>146</v>
      </c>
    </row>
    <row r="198" spans="1:65" s="2" customFormat="1" ht="33" customHeight="1">
      <c r="A198" s="37"/>
      <c r="B198" s="38"/>
      <c r="C198" s="182" t="s">
        <v>298</v>
      </c>
      <c r="D198" s="182" t="s">
        <v>151</v>
      </c>
      <c r="E198" s="183" t="s">
        <v>798</v>
      </c>
      <c r="F198" s="184" t="s">
        <v>799</v>
      </c>
      <c r="G198" s="185" t="s">
        <v>235</v>
      </c>
      <c r="H198" s="186">
        <v>80</v>
      </c>
      <c r="I198" s="187"/>
      <c r="J198" s="188">
        <f>ROUND(I198*H198,2)</f>
        <v>0</v>
      </c>
      <c r="K198" s="189"/>
      <c r="L198" s="42"/>
      <c r="M198" s="190" t="s">
        <v>19</v>
      </c>
      <c r="N198" s="191" t="s">
        <v>40</v>
      </c>
      <c r="O198" s="67"/>
      <c r="P198" s="192">
        <f>O198*H198</f>
        <v>0</v>
      </c>
      <c r="Q198" s="192">
        <v>0</v>
      </c>
      <c r="R198" s="192">
        <f>Q198*H198</f>
        <v>0</v>
      </c>
      <c r="S198" s="192">
        <v>0</v>
      </c>
      <c r="T198" s="193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94" t="s">
        <v>155</v>
      </c>
      <c r="AT198" s="194" t="s">
        <v>151</v>
      </c>
      <c r="AU198" s="194" t="s">
        <v>77</v>
      </c>
      <c r="AY198" s="20" t="s">
        <v>146</v>
      </c>
      <c r="BE198" s="195">
        <f>IF(N198="základní",J198,0)</f>
        <v>0</v>
      </c>
      <c r="BF198" s="195">
        <f>IF(N198="snížená",J198,0)</f>
        <v>0</v>
      </c>
      <c r="BG198" s="195">
        <f>IF(N198="zákl. přenesená",J198,0)</f>
        <v>0</v>
      </c>
      <c r="BH198" s="195">
        <f>IF(N198="sníž. přenesená",J198,0)</f>
        <v>0</v>
      </c>
      <c r="BI198" s="195">
        <f>IF(N198="nulová",J198,0)</f>
        <v>0</v>
      </c>
      <c r="BJ198" s="20" t="s">
        <v>77</v>
      </c>
      <c r="BK198" s="195">
        <f>ROUND(I198*H198,2)</f>
        <v>0</v>
      </c>
      <c r="BL198" s="20" t="s">
        <v>155</v>
      </c>
      <c r="BM198" s="194" t="s">
        <v>384</v>
      </c>
    </row>
    <row r="199" spans="1:65" s="2" customFormat="1" ht="19.5">
      <c r="A199" s="37"/>
      <c r="B199" s="38"/>
      <c r="C199" s="39"/>
      <c r="D199" s="196" t="s">
        <v>157</v>
      </c>
      <c r="E199" s="39"/>
      <c r="F199" s="197" t="s">
        <v>800</v>
      </c>
      <c r="G199" s="39"/>
      <c r="H199" s="39"/>
      <c r="I199" s="198"/>
      <c r="J199" s="39"/>
      <c r="K199" s="39"/>
      <c r="L199" s="42"/>
      <c r="M199" s="199"/>
      <c r="N199" s="200"/>
      <c r="O199" s="67"/>
      <c r="P199" s="67"/>
      <c r="Q199" s="67"/>
      <c r="R199" s="67"/>
      <c r="S199" s="67"/>
      <c r="T199" s="68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20" t="s">
        <v>157</v>
      </c>
      <c r="AU199" s="20" t="s">
        <v>77</v>
      </c>
    </row>
    <row r="200" spans="1:65" s="2" customFormat="1" ht="29.25">
      <c r="A200" s="37"/>
      <c r="B200" s="38"/>
      <c r="C200" s="39"/>
      <c r="D200" s="196" t="s">
        <v>729</v>
      </c>
      <c r="E200" s="39"/>
      <c r="F200" s="261" t="s">
        <v>801</v>
      </c>
      <c r="G200" s="39"/>
      <c r="H200" s="39"/>
      <c r="I200" s="198"/>
      <c r="J200" s="39"/>
      <c r="K200" s="39"/>
      <c r="L200" s="42"/>
      <c r="M200" s="199"/>
      <c r="N200" s="200"/>
      <c r="O200" s="67"/>
      <c r="P200" s="67"/>
      <c r="Q200" s="67"/>
      <c r="R200" s="67"/>
      <c r="S200" s="67"/>
      <c r="T200" s="68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20" t="s">
        <v>729</v>
      </c>
      <c r="AU200" s="20" t="s">
        <v>77</v>
      </c>
    </row>
    <row r="201" spans="1:65" s="13" customFormat="1" ht="11.25">
      <c r="B201" s="203"/>
      <c r="C201" s="204"/>
      <c r="D201" s="196" t="s">
        <v>161</v>
      </c>
      <c r="E201" s="205" t="s">
        <v>19</v>
      </c>
      <c r="F201" s="206" t="s">
        <v>676</v>
      </c>
      <c r="G201" s="204"/>
      <c r="H201" s="207">
        <v>80</v>
      </c>
      <c r="I201" s="208"/>
      <c r="J201" s="204"/>
      <c r="K201" s="204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161</v>
      </c>
      <c r="AU201" s="213" t="s">
        <v>77</v>
      </c>
      <c r="AV201" s="13" t="s">
        <v>79</v>
      </c>
      <c r="AW201" s="13" t="s">
        <v>31</v>
      </c>
      <c r="AX201" s="13" t="s">
        <v>69</v>
      </c>
      <c r="AY201" s="213" t="s">
        <v>146</v>
      </c>
    </row>
    <row r="202" spans="1:65" s="14" customFormat="1" ht="11.25">
      <c r="B202" s="214"/>
      <c r="C202" s="215"/>
      <c r="D202" s="196" t="s">
        <v>161</v>
      </c>
      <c r="E202" s="216" t="s">
        <v>19</v>
      </c>
      <c r="F202" s="217" t="s">
        <v>163</v>
      </c>
      <c r="G202" s="215"/>
      <c r="H202" s="218">
        <v>80</v>
      </c>
      <c r="I202" s="219"/>
      <c r="J202" s="215"/>
      <c r="K202" s="215"/>
      <c r="L202" s="220"/>
      <c r="M202" s="221"/>
      <c r="N202" s="222"/>
      <c r="O202" s="222"/>
      <c r="P202" s="222"/>
      <c r="Q202" s="222"/>
      <c r="R202" s="222"/>
      <c r="S202" s="222"/>
      <c r="T202" s="223"/>
      <c r="AT202" s="224" t="s">
        <v>161</v>
      </c>
      <c r="AU202" s="224" t="s">
        <v>77</v>
      </c>
      <c r="AV202" s="14" t="s">
        <v>147</v>
      </c>
      <c r="AW202" s="14" t="s">
        <v>31</v>
      </c>
      <c r="AX202" s="14" t="s">
        <v>77</v>
      </c>
      <c r="AY202" s="224" t="s">
        <v>146</v>
      </c>
    </row>
    <row r="203" spans="1:65" s="2" customFormat="1" ht="37.9" customHeight="1">
      <c r="A203" s="37"/>
      <c r="B203" s="38"/>
      <c r="C203" s="182" t="s">
        <v>303</v>
      </c>
      <c r="D203" s="182" t="s">
        <v>151</v>
      </c>
      <c r="E203" s="183" t="s">
        <v>802</v>
      </c>
      <c r="F203" s="184" t="s">
        <v>803</v>
      </c>
      <c r="G203" s="185" t="s">
        <v>648</v>
      </c>
      <c r="H203" s="186">
        <v>1</v>
      </c>
      <c r="I203" s="187"/>
      <c r="J203" s="188">
        <f>ROUND(I203*H203,2)</f>
        <v>0</v>
      </c>
      <c r="K203" s="189"/>
      <c r="L203" s="42"/>
      <c r="M203" s="190" t="s">
        <v>19</v>
      </c>
      <c r="N203" s="191" t="s">
        <v>40</v>
      </c>
      <c r="O203" s="67"/>
      <c r="P203" s="192">
        <f>O203*H203</f>
        <v>0</v>
      </c>
      <c r="Q203" s="192">
        <v>0</v>
      </c>
      <c r="R203" s="192">
        <f>Q203*H203</f>
        <v>0</v>
      </c>
      <c r="S203" s="192">
        <v>0</v>
      </c>
      <c r="T203" s="193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94" t="s">
        <v>155</v>
      </c>
      <c r="AT203" s="194" t="s">
        <v>151</v>
      </c>
      <c r="AU203" s="194" t="s">
        <v>77</v>
      </c>
      <c r="AY203" s="20" t="s">
        <v>146</v>
      </c>
      <c r="BE203" s="195">
        <f>IF(N203="základní",J203,0)</f>
        <v>0</v>
      </c>
      <c r="BF203" s="195">
        <f>IF(N203="snížená",J203,0)</f>
        <v>0</v>
      </c>
      <c r="BG203" s="195">
        <f>IF(N203="zákl. přenesená",J203,0)</f>
        <v>0</v>
      </c>
      <c r="BH203" s="195">
        <f>IF(N203="sníž. přenesená",J203,0)</f>
        <v>0</v>
      </c>
      <c r="BI203" s="195">
        <f>IF(N203="nulová",J203,0)</f>
        <v>0</v>
      </c>
      <c r="BJ203" s="20" t="s">
        <v>77</v>
      </c>
      <c r="BK203" s="195">
        <f>ROUND(I203*H203,2)</f>
        <v>0</v>
      </c>
      <c r="BL203" s="20" t="s">
        <v>155</v>
      </c>
      <c r="BM203" s="194" t="s">
        <v>403</v>
      </c>
    </row>
    <row r="204" spans="1:65" s="2" customFormat="1" ht="19.5">
      <c r="A204" s="37"/>
      <c r="B204" s="38"/>
      <c r="C204" s="39"/>
      <c r="D204" s="196" t="s">
        <v>157</v>
      </c>
      <c r="E204" s="39"/>
      <c r="F204" s="197" t="s">
        <v>804</v>
      </c>
      <c r="G204" s="39"/>
      <c r="H204" s="39"/>
      <c r="I204" s="198"/>
      <c r="J204" s="39"/>
      <c r="K204" s="39"/>
      <c r="L204" s="42"/>
      <c r="M204" s="199"/>
      <c r="N204" s="200"/>
      <c r="O204" s="67"/>
      <c r="P204" s="67"/>
      <c r="Q204" s="67"/>
      <c r="R204" s="67"/>
      <c r="S204" s="67"/>
      <c r="T204" s="68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20" t="s">
        <v>157</v>
      </c>
      <c r="AU204" s="20" t="s">
        <v>77</v>
      </c>
    </row>
    <row r="205" spans="1:65" s="2" customFormat="1" ht="29.25">
      <c r="A205" s="37"/>
      <c r="B205" s="38"/>
      <c r="C205" s="39"/>
      <c r="D205" s="196" t="s">
        <v>729</v>
      </c>
      <c r="E205" s="39"/>
      <c r="F205" s="261" t="s">
        <v>805</v>
      </c>
      <c r="G205" s="39"/>
      <c r="H205" s="39"/>
      <c r="I205" s="198"/>
      <c r="J205" s="39"/>
      <c r="K205" s="39"/>
      <c r="L205" s="42"/>
      <c r="M205" s="199"/>
      <c r="N205" s="200"/>
      <c r="O205" s="67"/>
      <c r="P205" s="67"/>
      <c r="Q205" s="67"/>
      <c r="R205" s="67"/>
      <c r="S205" s="67"/>
      <c r="T205" s="68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20" t="s">
        <v>729</v>
      </c>
      <c r="AU205" s="20" t="s">
        <v>77</v>
      </c>
    </row>
    <row r="206" spans="1:65" s="13" customFormat="1" ht="11.25">
      <c r="B206" s="203"/>
      <c r="C206" s="204"/>
      <c r="D206" s="196" t="s">
        <v>161</v>
      </c>
      <c r="E206" s="205" t="s">
        <v>19</v>
      </c>
      <c r="F206" s="206" t="s">
        <v>77</v>
      </c>
      <c r="G206" s="204"/>
      <c r="H206" s="207">
        <v>1</v>
      </c>
      <c r="I206" s="208"/>
      <c r="J206" s="204"/>
      <c r="K206" s="204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161</v>
      </c>
      <c r="AU206" s="213" t="s">
        <v>77</v>
      </c>
      <c r="AV206" s="13" t="s">
        <v>79</v>
      </c>
      <c r="AW206" s="13" t="s">
        <v>31</v>
      </c>
      <c r="AX206" s="13" t="s">
        <v>77</v>
      </c>
      <c r="AY206" s="213" t="s">
        <v>146</v>
      </c>
    </row>
    <row r="207" spans="1:65" s="2" customFormat="1" ht="33" customHeight="1">
      <c r="A207" s="37"/>
      <c r="B207" s="38"/>
      <c r="C207" s="182" t="s">
        <v>309</v>
      </c>
      <c r="D207" s="182" t="s">
        <v>151</v>
      </c>
      <c r="E207" s="183" t="s">
        <v>806</v>
      </c>
      <c r="F207" s="184" t="s">
        <v>807</v>
      </c>
      <c r="G207" s="185" t="s">
        <v>648</v>
      </c>
      <c r="H207" s="186">
        <v>1</v>
      </c>
      <c r="I207" s="187"/>
      <c r="J207" s="188">
        <f>ROUND(I207*H207,2)</f>
        <v>0</v>
      </c>
      <c r="K207" s="189"/>
      <c r="L207" s="42"/>
      <c r="M207" s="190" t="s">
        <v>19</v>
      </c>
      <c r="N207" s="191" t="s">
        <v>40</v>
      </c>
      <c r="O207" s="67"/>
      <c r="P207" s="192">
        <f>O207*H207</f>
        <v>0</v>
      </c>
      <c r="Q207" s="192">
        <v>0</v>
      </c>
      <c r="R207" s="192">
        <f>Q207*H207</f>
        <v>0</v>
      </c>
      <c r="S207" s="192">
        <v>0</v>
      </c>
      <c r="T207" s="193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94" t="s">
        <v>155</v>
      </c>
      <c r="AT207" s="194" t="s">
        <v>151</v>
      </c>
      <c r="AU207" s="194" t="s">
        <v>77</v>
      </c>
      <c r="AY207" s="20" t="s">
        <v>146</v>
      </c>
      <c r="BE207" s="195">
        <f>IF(N207="základní",J207,0)</f>
        <v>0</v>
      </c>
      <c r="BF207" s="195">
        <f>IF(N207="snížená",J207,0)</f>
        <v>0</v>
      </c>
      <c r="BG207" s="195">
        <f>IF(N207="zákl. přenesená",J207,0)</f>
        <v>0</v>
      </c>
      <c r="BH207" s="195">
        <f>IF(N207="sníž. přenesená",J207,0)</f>
        <v>0</v>
      </c>
      <c r="BI207" s="195">
        <f>IF(N207="nulová",J207,0)</f>
        <v>0</v>
      </c>
      <c r="BJ207" s="20" t="s">
        <v>77</v>
      </c>
      <c r="BK207" s="195">
        <f>ROUND(I207*H207,2)</f>
        <v>0</v>
      </c>
      <c r="BL207" s="20" t="s">
        <v>155</v>
      </c>
      <c r="BM207" s="194" t="s">
        <v>498</v>
      </c>
    </row>
    <row r="208" spans="1:65" s="2" customFormat="1" ht="11.25">
      <c r="A208" s="37"/>
      <c r="B208" s="38"/>
      <c r="C208" s="39"/>
      <c r="D208" s="196" t="s">
        <v>157</v>
      </c>
      <c r="E208" s="39"/>
      <c r="F208" s="197" t="s">
        <v>808</v>
      </c>
      <c r="G208" s="39"/>
      <c r="H208" s="39"/>
      <c r="I208" s="198"/>
      <c r="J208" s="39"/>
      <c r="K208" s="39"/>
      <c r="L208" s="42"/>
      <c r="M208" s="199"/>
      <c r="N208" s="200"/>
      <c r="O208" s="67"/>
      <c r="P208" s="67"/>
      <c r="Q208" s="67"/>
      <c r="R208" s="67"/>
      <c r="S208" s="67"/>
      <c r="T208" s="68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20" t="s">
        <v>157</v>
      </c>
      <c r="AU208" s="20" t="s">
        <v>77</v>
      </c>
    </row>
    <row r="209" spans="1:65" s="2" customFormat="1" ht="19.5">
      <c r="A209" s="37"/>
      <c r="B209" s="38"/>
      <c r="C209" s="39"/>
      <c r="D209" s="196" t="s">
        <v>729</v>
      </c>
      <c r="E209" s="39"/>
      <c r="F209" s="261" t="s">
        <v>809</v>
      </c>
      <c r="G209" s="39"/>
      <c r="H209" s="39"/>
      <c r="I209" s="198"/>
      <c r="J209" s="39"/>
      <c r="K209" s="39"/>
      <c r="L209" s="42"/>
      <c r="M209" s="199"/>
      <c r="N209" s="200"/>
      <c r="O209" s="67"/>
      <c r="P209" s="67"/>
      <c r="Q209" s="67"/>
      <c r="R209" s="67"/>
      <c r="S209" s="67"/>
      <c r="T209" s="68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20" t="s">
        <v>729</v>
      </c>
      <c r="AU209" s="20" t="s">
        <v>77</v>
      </c>
    </row>
    <row r="210" spans="1:65" s="13" customFormat="1" ht="11.25">
      <c r="B210" s="203"/>
      <c r="C210" s="204"/>
      <c r="D210" s="196" t="s">
        <v>161</v>
      </c>
      <c r="E210" s="205" t="s">
        <v>19</v>
      </c>
      <c r="F210" s="206" t="s">
        <v>77</v>
      </c>
      <c r="G210" s="204"/>
      <c r="H210" s="207">
        <v>1</v>
      </c>
      <c r="I210" s="208"/>
      <c r="J210" s="204"/>
      <c r="K210" s="204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161</v>
      </c>
      <c r="AU210" s="213" t="s">
        <v>77</v>
      </c>
      <c r="AV210" s="13" t="s">
        <v>79</v>
      </c>
      <c r="AW210" s="13" t="s">
        <v>31</v>
      </c>
      <c r="AX210" s="13" t="s">
        <v>69</v>
      </c>
      <c r="AY210" s="213" t="s">
        <v>146</v>
      </c>
    </row>
    <row r="211" spans="1:65" s="14" customFormat="1" ht="11.25">
      <c r="B211" s="214"/>
      <c r="C211" s="215"/>
      <c r="D211" s="196" t="s">
        <v>161</v>
      </c>
      <c r="E211" s="216" t="s">
        <v>19</v>
      </c>
      <c r="F211" s="217" t="s">
        <v>163</v>
      </c>
      <c r="G211" s="215"/>
      <c r="H211" s="218">
        <v>1</v>
      </c>
      <c r="I211" s="219"/>
      <c r="J211" s="215"/>
      <c r="K211" s="215"/>
      <c r="L211" s="220"/>
      <c r="M211" s="221"/>
      <c r="N211" s="222"/>
      <c r="O211" s="222"/>
      <c r="P211" s="222"/>
      <c r="Q211" s="222"/>
      <c r="R211" s="222"/>
      <c r="S211" s="222"/>
      <c r="T211" s="223"/>
      <c r="AT211" s="224" t="s">
        <v>161</v>
      </c>
      <c r="AU211" s="224" t="s">
        <v>77</v>
      </c>
      <c r="AV211" s="14" t="s">
        <v>147</v>
      </c>
      <c r="AW211" s="14" t="s">
        <v>31</v>
      </c>
      <c r="AX211" s="14" t="s">
        <v>77</v>
      </c>
      <c r="AY211" s="224" t="s">
        <v>146</v>
      </c>
    </row>
    <row r="212" spans="1:65" s="2" customFormat="1" ht="33" customHeight="1">
      <c r="A212" s="37"/>
      <c r="B212" s="38"/>
      <c r="C212" s="182" t="s">
        <v>316</v>
      </c>
      <c r="D212" s="182" t="s">
        <v>151</v>
      </c>
      <c r="E212" s="183" t="s">
        <v>810</v>
      </c>
      <c r="F212" s="184" t="s">
        <v>811</v>
      </c>
      <c r="G212" s="185" t="s">
        <v>648</v>
      </c>
      <c r="H212" s="186">
        <v>1</v>
      </c>
      <c r="I212" s="187"/>
      <c r="J212" s="188">
        <f>ROUND(I212*H212,2)</f>
        <v>0</v>
      </c>
      <c r="K212" s="189"/>
      <c r="L212" s="42"/>
      <c r="M212" s="190" t="s">
        <v>19</v>
      </c>
      <c r="N212" s="191" t="s">
        <v>40</v>
      </c>
      <c r="O212" s="67"/>
      <c r="P212" s="192">
        <f>O212*H212</f>
        <v>0</v>
      </c>
      <c r="Q212" s="192">
        <v>0</v>
      </c>
      <c r="R212" s="192">
        <f>Q212*H212</f>
        <v>0</v>
      </c>
      <c r="S212" s="192">
        <v>0</v>
      </c>
      <c r="T212" s="193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94" t="s">
        <v>155</v>
      </c>
      <c r="AT212" s="194" t="s">
        <v>151</v>
      </c>
      <c r="AU212" s="194" t="s">
        <v>77</v>
      </c>
      <c r="AY212" s="20" t="s">
        <v>146</v>
      </c>
      <c r="BE212" s="195">
        <f>IF(N212="základní",J212,0)</f>
        <v>0</v>
      </c>
      <c r="BF212" s="195">
        <f>IF(N212="snížená",J212,0)</f>
        <v>0</v>
      </c>
      <c r="BG212" s="195">
        <f>IF(N212="zákl. přenesená",J212,0)</f>
        <v>0</v>
      </c>
      <c r="BH212" s="195">
        <f>IF(N212="sníž. přenesená",J212,0)</f>
        <v>0</v>
      </c>
      <c r="BI212" s="195">
        <f>IF(N212="nulová",J212,0)</f>
        <v>0</v>
      </c>
      <c r="BJ212" s="20" t="s">
        <v>77</v>
      </c>
      <c r="BK212" s="195">
        <f>ROUND(I212*H212,2)</f>
        <v>0</v>
      </c>
      <c r="BL212" s="20" t="s">
        <v>155</v>
      </c>
      <c r="BM212" s="194" t="s">
        <v>514</v>
      </c>
    </row>
    <row r="213" spans="1:65" s="2" customFormat="1" ht="19.5">
      <c r="A213" s="37"/>
      <c r="B213" s="38"/>
      <c r="C213" s="39"/>
      <c r="D213" s="196" t="s">
        <v>157</v>
      </c>
      <c r="E213" s="39"/>
      <c r="F213" s="197" t="s">
        <v>812</v>
      </c>
      <c r="G213" s="39"/>
      <c r="H213" s="39"/>
      <c r="I213" s="198"/>
      <c r="J213" s="39"/>
      <c r="K213" s="39"/>
      <c r="L213" s="42"/>
      <c r="M213" s="199"/>
      <c r="N213" s="200"/>
      <c r="O213" s="67"/>
      <c r="P213" s="67"/>
      <c r="Q213" s="67"/>
      <c r="R213" s="67"/>
      <c r="S213" s="67"/>
      <c r="T213" s="68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20" t="s">
        <v>157</v>
      </c>
      <c r="AU213" s="20" t="s">
        <v>77</v>
      </c>
    </row>
    <row r="214" spans="1:65" s="13" customFormat="1" ht="11.25">
      <c r="B214" s="203"/>
      <c r="C214" s="204"/>
      <c r="D214" s="196" t="s">
        <v>161</v>
      </c>
      <c r="E214" s="205" t="s">
        <v>19</v>
      </c>
      <c r="F214" s="206" t="s">
        <v>77</v>
      </c>
      <c r="G214" s="204"/>
      <c r="H214" s="207">
        <v>1</v>
      </c>
      <c r="I214" s="208"/>
      <c r="J214" s="204"/>
      <c r="K214" s="204"/>
      <c r="L214" s="209"/>
      <c r="M214" s="210"/>
      <c r="N214" s="211"/>
      <c r="O214" s="211"/>
      <c r="P214" s="211"/>
      <c r="Q214" s="211"/>
      <c r="R214" s="211"/>
      <c r="S214" s="211"/>
      <c r="T214" s="212"/>
      <c r="AT214" s="213" t="s">
        <v>161</v>
      </c>
      <c r="AU214" s="213" t="s">
        <v>77</v>
      </c>
      <c r="AV214" s="13" t="s">
        <v>79</v>
      </c>
      <c r="AW214" s="13" t="s">
        <v>31</v>
      </c>
      <c r="AX214" s="13" t="s">
        <v>77</v>
      </c>
      <c r="AY214" s="213" t="s">
        <v>146</v>
      </c>
    </row>
    <row r="215" spans="1:65" s="2" customFormat="1" ht="33" customHeight="1">
      <c r="A215" s="37"/>
      <c r="B215" s="38"/>
      <c r="C215" s="182" t="s">
        <v>323</v>
      </c>
      <c r="D215" s="182" t="s">
        <v>151</v>
      </c>
      <c r="E215" s="183" t="s">
        <v>813</v>
      </c>
      <c r="F215" s="184" t="s">
        <v>814</v>
      </c>
      <c r="G215" s="185" t="s">
        <v>648</v>
      </c>
      <c r="H215" s="186">
        <v>1</v>
      </c>
      <c r="I215" s="187"/>
      <c r="J215" s="188">
        <f>ROUND(I215*H215,2)</f>
        <v>0</v>
      </c>
      <c r="K215" s="189"/>
      <c r="L215" s="42"/>
      <c r="M215" s="190" t="s">
        <v>19</v>
      </c>
      <c r="N215" s="191" t="s">
        <v>40</v>
      </c>
      <c r="O215" s="67"/>
      <c r="P215" s="192">
        <f>O215*H215</f>
        <v>0</v>
      </c>
      <c r="Q215" s="192">
        <v>0</v>
      </c>
      <c r="R215" s="192">
        <f>Q215*H215</f>
        <v>0</v>
      </c>
      <c r="S215" s="192">
        <v>0</v>
      </c>
      <c r="T215" s="193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94" t="s">
        <v>155</v>
      </c>
      <c r="AT215" s="194" t="s">
        <v>151</v>
      </c>
      <c r="AU215" s="194" t="s">
        <v>77</v>
      </c>
      <c r="AY215" s="20" t="s">
        <v>146</v>
      </c>
      <c r="BE215" s="195">
        <f>IF(N215="základní",J215,0)</f>
        <v>0</v>
      </c>
      <c r="BF215" s="195">
        <f>IF(N215="snížená",J215,0)</f>
        <v>0</v>
      </c>
      <c r="BG215" s="195">
        <f>IF(N215="zákl. přenesená",J215,0)</f>
        <v>0</v>
      </c>
      <c r="BH215" s="195">
        <f>IF(N215="sníž. přenesená",J215,0)</f>
        <v>0</v>
      </c>
      <c r="BI215" s="195">
        <f>IF(N215="nulová",J215,0)</f>
        <v>0</v>
      </c>
      <c r="BJ215" s="20" t="s">
        <v>77</v>
      </c>
      <c r="BK215" s="195">
        <f>ROUND(I215*H215,2)</f>
        <v>0</v>
      </c>
      <c r="BL215" s="20" t="s">
        <v>155</v>
      </c>
      <c r="BM215" s="194" t="s">
        <v>528</v>
      </c>
    </row>
    <row r="216" spans="1:65" s="2" customFormat="1" ht="19.5">
      <c r="A216" s="37"/>
      <c r="B216" s="38"/>
      <c r="C216" s="39"/>
      <c r="D216" s="196" t="s">
        <v>157</v>
      </c>
      <c r="E216" s="39"/>
      <c r="F216" s="197" t="s">
        <v>815</v>
      </c>
      <c r="G216" s="39"/>
      <c r="H216" s="39"/>
      <c r="I216" s="198"/>
      <c r="J216" s="39"/>
      <c r="K216" s="39"/>
      <c r="L216" s="42"/>
      <c r="M216" s="199"/>
      <c r="N216" s="200"/>
      <c r="O216" s="67"/>
      <c r="P216" s="67"/>
      <c r="Q216" s="67"/>
      <c r="R216" s="67"/>
      <c r="S216" s="67"/>
      <c r="T216" s="68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20" t="s">
        <v>157</v>
      </c>
      <c r="AU216" s="20" t="s">
        <v>77</v>
      </c>
    </row>
    <row r="217" spans="1:65" s="13" customFormat="1" ht="11.25">
      <c r="B217" s="203"/>
      <c r="C217" s="204"/>
      <c r="D217" s="196" t="s">
        <v>161</v>
      </c>
      <c r="E217" s="205" t="s">
        <v>19</v>
      </c>
      <c r="F217" s="206" t="s">
        <v>77</v>
      </c>
      <c r="G217" s="204"/>
      <c r="H217" s="207">
        <v>1</v>
      </c>
      <c r="I217" s="208"/>
      <c r="J217" s="204"/>
      <c r="K217" s="204"/>
      <c r="L217" s="209"/>
      <c r="M217" s="210"/>
      <c r="N217" s="211"/>
      <c r="O217" s="211"/>
      <c r="P217" s="211"/>
      <c r="Q217" s="211"/>
      <c r="R217" s="211"/>
      <c r="S217" s="211"/>
      <c r="T217" s="212"/>
      <c r="AT217" s="213" t="s">
        <v>161</v>
      </c>
      <c r="AU217" s="213" t="s">
        <v>77</v>
      </c>
      <c r="AV217" s="13" t="s">
        <v>79</v>
      </c>
      <c r="AW217" s="13" t="s">
        <v>31</v>
      </c>
      <c r="AX217" s="13" t="s">
        <v>77</v>
      </c>
      <c r="AY217" s="213" t="s">
        <v>146</v>
      </c>
    </row>
    <row r="218" spans="1:65" s="12" customFormat="1" ht="22.9" customHeight="1">
      <c r="B218" s="166"/>
      <c r="C218" s="167"/>
      <c r="D218" s="168" t="s">
        <v>68</v>
      </c>
      <c r="E218" s="180" t="s">
        <v>612</v>
      </c>
      <c r="F218" s="180" t="s">
        <v>613</v>
      </c>
      <c r="G218" s="167"/>
      <c r="H218" s="167"/>
      <c r="I218" s="170"/>
      <c r="J218" s="181">
        <f>BK218</f>
        <v>0</v>
      </c>
      <c r="K218" s="167"/>
      <c r="L218" s="172"/>
      <c r="M218" s="173"/>
      <c r="N218" s="174"/>
      <c r="O218" s="174"/>
      <c r="P218" s="175">
        <f>SUM(P219:P260)</f>
        <v>0</v>
      </c>
      <c r="Q218" s="174"/>
      <c r="R218" s="175">
        <f>SUM(R219:R260)</f>
        <v>1.6800000000000001E-3</v>
      </c>
      <c r="S218" s="174"/>
      <c r="T218" s="176">
        <f>SUM(T219:T260)</f>
        <v>0</v>
      </c>
      <c r="AR218" s="177" t="s">
        <v>147</v>
      </c>
      <c r="AT218" s="178" t="s">
        <v>68</v>
      </c>
      <c r="AU218" s="178" t="s">
        <v>77</v>
      </c>
      <c r="AY218" s="177" t="s">
        <v>146</v>
      </c>
      <c r="BK218" s="179">
        <f>SUM(BK219:BK260)</f>
        <v>0</v>
      </c>
    </row>
    <row r="219" spans="1:65" s="2" customFormat="1" ht="24.2" customHeight="1">
      <c r="A219" s="37"/>
      <c r="B219" s="38"/>
      <c r="C219" s="182" t="s">
        <v>330</v>
      </c>
      <c r="D219" s="182" t="s">
        <v>151</v>
      </c>
      <c r="E219" s="183" t="s">
        <v>816</v>
      </c>
      <c r="F219" s="184" t="s">
        <v>817</v>
      </c>
      <c r="G219" s="185" t="s">
        <v>235</v>
      </c>
      <c r="H219" s="186">
        <v>14</v>
      </c>
      <c r="I219" s="187"/>
      <c r="J219" s="188">
        <f>ROUND(I219*H219,2)</f>
        <v>0</v>
      </c>
      <c r="K219" s="189"/>
      <c r="L219" s="42"/>
      <c r="M219" s="190" t="s">
        <v>19</v>
      </c>
      <c r="N219" s="191" t="s">
        <v>40</v>
      </c>
      <c r="O219" s="67"/>
      <c r="P219" s="192">
        <f>O219*H219</f>
        <v>0</v>
      </c>
      <c r="Q219" s="192">
        <v>0</v>
      </c>
      <c r="R219" s="192">
        <f>Q219*H219</f>
        <v>0</v>
      </c>
      <c r="S219" s="192">
        <v>0</v>
      </c>
      <c r="T219" s="193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94" t="s">
        <v>289</v>
      </c>
      <c r="AT219" s="194" t="s">
        <v>151</v>
      </c>
      <c r="AU219" s="194" t="s">
        <v>79</v>
      </c>
      <c r="AY219" s="20" t="s">
        <v>146</v>
      </c>
      <c r="BE219" s="195">
        <f>IF(N219="základní",J219,0)</f>
        <v>0</v>
      </c>
      <c r="BF219" s="195">
        <f>IF(N219="snížená",J219,0)</f>
        <v>0</v>
      </c>
      <c r="BG219" s="195">
        <f>IF(N219="zákl. přenesená",J219,0)</f>
        <v>0</v>
      </c>
      <c r="BH219" s="195">
        <f>IF(N219="sníž. přenesená",J219,0)</f>
        <v>0</v>
      </c>
      <c r="BI219" s="195">
        <f>IF(N219="nulová",J219,0)</f>
        <v>0</v>
      </c>
      <c r="BJ219" s="20" t="s">
        <v>77</v>
      </c>
      <c r="BK219" s="195">
        <f>ROUND(I219*H219,2)</f>
        <v>0</v>
      </c>
      <c r="BL219" s="20" t="s">
        <v>289</v>
      </c>
      <c r="BM219" s="194" t="s">
        <v>818</v>
      </c>
    </row>
    <row r="220" spans="1:65" s="2" customFormat="1" ht="39">
      <c r="A220" s="37"/>
      <c r="B220" s="38"/>
      <c r="C220" s="39"/>
      <c r="D220" s="196" t="s">
        <v>157</v>
      </c>
      <c r="E220" s="39"/>
      <c r="F220" s="197" t="s">
        <v>819</v>
      </c>
      <c r="G220" s="39"/>
      <c r="H220" s="39"/>
      <c r="I220" s="198"/>
      <c r="J220" s="39"/>
      <c r="K220" s="39"/>
      <c r="L220" s="42"/>
      <c r="M220" s="199"/>
      <c r="N220" s="200"/>
      <c r="O220" s="67"/>
      <c r="P220" s="67"/>
      <c r="Q220" s="67"/>
      <c r="R220" s="67"/>
      <c r="S220" s="67"/>
      <c r="T220" s="68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20" t="s">
        <v>157</v>
      </c>
      <c r="AU220" s="20" t="s">
        <v>79</v>
      </c>
    </row>
    <row r="221" spans="1:65" s="2" customFormat="1" ht="11.25">
      <c r="A221" s="37"/>
      <c r="B221" s="38"/>
      <c r="C221" s="39"/>
      <c r="D221" s="201" t="s">
        <v>159</v>
      </c>
      <c r="E221" s="39"/>
      <c r="F221" s="202" t="s">
        <v>820</v>
      </c>
      <c r="G221" s="39"/>
      <c r="H221" s="39"/>
      <c r="I221" s="198"/>
      <c r="J221" s="39"/>
      <c r="K221" s="39"/>
      <c r="L221" s="42"/>
      <c r="M221" s="199"/>
      <c r="N221" s="200"/>
      <c r="O221" s="67"/>
      <c r="P221" s="67"/>
      <c r="Q221" s="67"/>
      <c r="R221" s="67"/>
      <c r="S221" s="67"/>
      <c r="T221" s="68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20" t="s">
        <v>159</v>
      </c>
      <c r="AU221" s="20" t="s">
        <v>79</v>
      </c>
    </row>
    <row r="222" spans="1:65" s="13" customFormat="1" ht="11.25">
      <c r="B222" s="203"/>
      <c r="C222" s="204"/>
      <c r="D222" s="196" t="s">
        <v>161</v>
      </c>
      <c r="E222" s="205" t="s">
        <v>19</v>
      </c>
      <c r="F222" s="206" t="s">
        <v>243</v>
      </c>
      <c r="G222" s="204"/>
      <c r="H222" s="207">
        <v>14</v>
      </c>
      <c r="I222" s="208"/>
      <c r="J222" s="204"/>
      <c r="K222" s="204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161</v>
      </c>
      <c r="AU222" s="213" t="s">
        <v>79</v>
      </c>
      <c r="AV222" s="13" t="s">
        <v>79</v>
      </c>
      <c r="AW222" s="13" t="s">
        <v>31</v>
      </c>
      <c r="AX222" s="13" t="s">
        <v>69</v>
      </c>
      <c r="AY222" s="213" t="s">
        <v>146</v>
      </c>
    </row>
    <row r="223" spans="1:65" s="14" customFormat="1" ht="11.25">
      <c r="B223" s="214"/>
      <c r="C223" s="215"/>
      <c r="D223" s="196" t="s">
        <v>161</v>
      </c>
      <c r="E223" s="216" t="s">
        <v>19</v>
      </c>
      <c r="F223" s="217" t="s">
        <v>163</v>
      </c>
      <c r="G223" s="215"/>
      <c r="H223" s="218">
        <v>14</v>
      </c>
      <c r="I223" s="219"/>
      <c r="J223" s="215"/>
      <c r="K223" s="215"/>
      <c r="L223" s="220"/>
      <c r="M223" s="221"/>
      <c r="N223" s="222"/>
      <c r="O223" s="222"/>
      <c r="P223" s="222"/>
      <c r="Q223" s="222"/>
      <c r="R223" s="222"/>
      <c r="S223" s="222"/>
      <c r="T223" s="223"/>
      <c r="AT223" s="224" t="s">
        <v>161</v>
      </c>
      <c r="AU223" s="224" t="s">
        <v>79</v>
      </c>
      <c r="AV223" s="14" t="s">
        <v>147</v>
      </c>
      <c r="AW223" s="14" t="s">
        <v>31</v>
      </c>
      <c r="AX223" s="14" t="s">
        <v>77</v>
      </c>
      <c r="AY223" s="224" t="s">
        <v>146</v>
      </c>
    </row>
    <row r="224" spans="1:65" s="2" customFormat="1" ht="37.9" customHeight="1">
      <c r="A224" s="37"/>
      <c r="B224" s="38"/>
      <c r="C224" s="182" t="s">
        <v>337</v>
      </c>
      <c r="D224" s="182" t="s">
        <v>151</v>
      </c>
      <c r="E224" s="183" t="s">
        <v>821</v>
      </c>
      <c r="F224" s="184" t="s">
        <v>822</v>
      </c>
      <c r="G224" s="185" t="s">
        <v>167</v>
      </c>
      <c r="H224" s="186">
        <v>7.84</v>
      </c>
      <c r="I224" s="187"/>
      <c r="J224" s="188">
        <f>ROUND(I224*H224,2)</f>
        <v>0</v>
      </c>
      <c r="K224" s="189"/>
      <c r="L224" s="42"/>
      <c r="M224" s="190" t="s">
        <v>19</v>
      </c>
      <c r="N224" s="191" t="s">
        <v>40</v>
      </c>
      <c r="O224" s="67"/>
      <c r="P224" s="192">
        <f>O224*H224</f>
        <v>0</v>
      </c>
      <c r="Q224" s="192">
        <v>0</v>
      </c>
      <c r="R224" s="192">
        <f>Q224*H224</f>
        <v>0</v>
      </c>
      <c r="S224" s="192">
        <v>0</v>
      </c>
      <c r="T224" s="193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94" t="s">
        <v>289</v>
      </c>
      <c r="AT224" s="194" t="s">
        <v>151</v>
      </c>
      <c r="AU224" s="194" t="s">
        <v>79</v>
      </c>
      <c r="AY224" s="20" t="s">
        <v>146</v>
      </c>
      <c r="BE224" s="195">
        <f>IF(N224="základní",J224,0)</f>
        <v>0</v>
      </c>
      <c r="BF224" s="195">
        <f>IF(N224="snížená",J224,0)</f>
        <v>0</v>
      </c>
      <c r="BG224" s="195">
        <f>IF(N224="zákl. přenesená",J224,0)</f>
        <v>0</v>
      </c>
      <c r="BH224" s="195">
        <f>IF(N224="sníž. přenesená",J224,0)</f>
        <v>0</v>
      </c>
      <c r="BI224" s="195">
        <f>IF(N224="nulová",J224,0)</f>
        <v>0</v>
      </c>
      <c r="BJ224" s="20" t="s">
        <v>77</v>
      </c>
      <c r="BK224" s="195">
        <f>ROUND(I224*H224,2)</f>
        <v>0</v>
      </c>
      <c r="BL224" s="20" t="s">
        <v>289</v>
      </c>
      <c r="BM224" s="194" t="s">
        <v>823</v>
      </c>
    </row>
    <row r="225" spans="1:65" s="2" customFormat="1" ht="29.25">
      <c r="A225" s="37"/>
      <c r="B225" s="38"/>
      <c r="C225" s="39"/>
      <c r="D225" s="196" t="s">
        <v>157</v>
      </c>
      <c r="E225" s="39"/>
      <c r="F225" s="197" t="s">
        <v>824</v>
      </c>
      <c r="G225" s="39"/>
      <c r="H225" s="39"/>
      <c r="I225" s="198"/>
      <c r="J225" s="39"/>
      <c r="K225" s="39"/>
      <c r="L225" s="42"/>
      <c r="M225" s="199"/>
      <c r="N225" s="200"/>
      <c r="O225" s="67"/>
      <c r="P225" s="67"/>
      <c r="Q225" s="67"/>
      <c r="R225" s="67"/>
      <c r="S225" s="67"/>
      <c r="T225" s="68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20" t="s">
        <v>157</v>
      </c>
      <c r="AU225" s="20" t="s">
        <v>79</v>
      </c>
    </row>
    <row r="226" spans="1:65" s="2" customFormat="1" ht="11.25">
      <c r="A226" s="37"/>
      <c r="B226" s="38"/>
      <c r="C226" s="39"/>
      <c r="D226" s="201" t="s">
        <v>159</v>
      </c>
      <c r="E226" s="39"/>
      <c r="F226" s="202" t="s">
        <v>825</v>
      </c>
      <c r="G226" s="39"/>
      <c r="H226" s="39"/>
      <c r="I226" s="198"/>
      <c r="J226" s="39"/>
      <c r="K226" s="39"/>
      <c r="L226" s="42"/>
      <c r="M226" s="199"/>
      <c r="N226" s="200"/>
      <c r="O226" s="67"/>
      <c r="P226" s="67"/>
      <c r="Q226" s="67"/>
      <c r="R226" s="67"/>
      <c r="S226" s="67"/>
      <c r="T226" s="68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20" t="s">
        <v>159</v>
      </c>
      <c r="AU226" s="20" t="s">
        <v>79</v>
      </c>
    </row>
    <row r="227" spans="1:65" s="13" customFormat="1" ht="11.25">
      <c r="B227" s="203"/>
      <c r="C227" s="204"/>
      <c r="D227" s="196" t="s">
        <v>161</v>
      </c>
      <c r="E227" s="205" t="s">
        <v>19</v>
      </c>
      <c r="F227" s="206" t="s">
        <v>826</v>
      </c>
      <c r="G227" s="204"/>
      <c r="H227" s="207">
        <v>7.84</v>
      </c>
      <c r="I227" s="208"/>
      <c r="J227" s="204"/>
      <c r="K227" s="204"/>
      <c r="L227" s="209"/>
      <c r="M227" s="210"/>
      <c r="N227" s="211"/>
      <c r="O227" s="211"/>
      <c r="P227" s="211"/>
      <c r="Q227" s="211"/>
      <c r="R227" s="211"/>
      <c r="S227" s="211"/>
      <c r="T227" s="212"/>
      <c r="AT227" s="213" t="s">
        <v>161</v>
      </c>
      <c r="AU227" s="213" t="s">
        <v>79</v>
      </c>
      <c r="AV227" s="13" t="s">
        <v>79</v>
      </c>
      <c r="AW227" s="13" t="s">
        <v>31</v>
      </c>
      <c r="AX227" s="13" t="s">
        <v>69</v>
      </c>
      <c r="AY227" s="213" t="s">
        <v>146</v>
      </c>
    </row>
    <row r="228" spans="1:65" s="14" customFormat="1" ht="11.25">
      <c r="B228" s="214"/>
      <c r="C228" s="215"/>
      <c r="D228" s="196" t="s">
        <v>161</v>
      </c>
      <c r="E228" s="216" t="s">
        <v>19</v>
      </c>
      <c r="F228" s="217" t="s">
        <v>163</v>
      </c>
      <c r="G228" s="215"/>
      <c r="H228" s="218">
        <v>7.84</v>
      </c>
      <c r="I228" s="219"/>
      <c r="J228" s="215"/>
      <c r="K228" s="215"/>
      <c r="L228" s="220"/>
      <c r="M228" s="221"/>
      <c r="N228" s="222"/>
      <c r="O228" s="222"/>
      <c r="P228" s="222"/>
      <c r="Q228" s="222"/>
      <c r="R228" s="222"/>
      <c r="S228" s="222"/>
      <c r="T228" s="223"/>
      <c r="AT228" s="224" t="s">
        <v>161</v>
      </c>
      <c r="AU228" s="224" t="s">
        <v>79</v>
      </c>
      <c r="AV228" s="14" t="s">
        <v>147</v>
      </c>
      <c r="AW228" s="14" t="s">
        <v>31</v>
      </c>
      <c r="AX228" s="14" t="s">
        <v>77</v>
      </c>
      <c r="AY228" s="224" t="s">
        <v>146</v>
      </c>
    </row>
    <row r="229" spans="1:65" s="2" customFormat="1" ht="37.9" customHeight="1">
      <c r="A229" s="37"/>
      <c r="B229" s="38"/>
      <c r="C229" s="182" t="s">
        <v>342</v>
      </c>
      <c r="D229" s="182" t="s">
        <v>151</v>
      </c>
      <c r="E229" s="183" t="s">
        <v>827</v>
      </c>
      <c r="F229" s="184" t="s">
        <v>828</v>
      </c>
      <c r="G229" s="185" t="s">
        <v>167</v>
      </c>
      <c r="H229" s="186">
        <v>70.56</v>
      </c>
      <c r="I229" s="187"/>
      <c r="J229" s="188">
        <f>ROUND(I229*H229,2)</f>
        <v>0</v>
      </c>
      <c r="K229" s="189"/>
      <c r="L229" s="42"/>
      <c r="M229" s="190" t="s">
        <v>19</v>
      </c>
      <c r="N229" s="191" t="s">
        <v>40</v>
      </c>
      <c r="O229" s="67"/>
      <c r="P229" s="192">
        <f>O229*H229</f>
        <v>0</v>
      </c>
      <c r="Q229" s="192">
        <v>0</v>
      </c>
      <c r="R229" s="192">
        <f>Q229*H229</f>
        <v>0</v>
      </c>
      <c r="S229" s="192">
        <v>0</v>
      </c>
      <c r="T229" s="193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94" t="s">
        <v>289</v>
      </c>
      <c r="AT229" s="194" t="s">
        <v>151</v>
      </c>
      <c r="AU229" s="194" t="s">
        <v>79</v>
      </c>
      <c r="AY229" s="20" t="s">
        <v>146</v>
      </c>
      <c r="BE229" s="195">
        <f>IF(N229="základní",J229,0)</f>
        <v>0</v>
      </c>
      <c r="BF229" s="195">
        <f>IF(N229="snížená",J229,0)</f>
        <v>0</v>
      </c>
      <c r="BG229" s="195">
        <f>IF(N229="zákl. přenesená",J229,0)</f>
        <v>0</v>
      </c>
      <c r="BH229" s="195">
        <f>IF(N229="sníž. přenesená",J229,0)</f>
        <v>0</v>
      </c>
      <c r="BI229" s="195">
        <f>IF(N229="nulová",J229,0)</f>
        <v>0</v>
      </c>
      <c r="BJ229" s="20" t="s">
        <v>77</v>
      </c>
      <c r="BK229" s="195">
        <f>ROUND(I229*H229,2)</f>
        <v>0</v>
      </c>
      <c r="BL229" s="20" t="s">
        <v>289</v>
      </c>
      <c r="BM229" s="194" t="s">
        <v>829</v>
      </c>
    </row>
    <row r="230" spans="1:65" s="2" customFormat="1" ht="39">
      <c r="A230" s="37"/>
      <c r="B230" s="38"/>
      <c r="C230" s="39"/>
      <c r="D230" s="196" t="s">
        <v>157</v>
      </c>
      <c r="E230" s="39"/>
      <c r="F230" s="197" t="s">
        <v>830</v>
      </c>
      <c r="G230" s="39"/>
      <c r="H230" s="39"/>
      <c r="I230" s="198"/>
      <c r="J230" s="39"/>
      <c r="K230" s="39"/>
      <c r="L230" s="42"/>
      <c r="M230" s="199"/>
      <c r="N230" s="200"/>
      <c r="O230" s="67"/>
      <c r="P230" s="67"/>
      <c r="Q230" s="67"/>
      <c r="R230" s="67"/>
      <c r="S230" s="67"/>
      <c r="T230" s="68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20" t="s">
        <v>157</v>
      </c>
      <c r="AU230" s="20" t="s">
        <v>79</v>
      </c>
    </row>
    <row r="231" spans="1:65" s="2" customFormat="1" ht="11.25">
      <c r="A231" s="37"/>
      <c r="B231" s="38"/>
      <c r="C231" s="39"/>
      <c r="D231" s="201" t="s">
        <v>159</v>
      </c>
      <c r="E231" s="39"/>
      <c r="F231" s="202" t="s">
        <v>831</v>
      </c>
      <c r="G231" s="39"/>
      <c r="H231" s="39"/>
      <c r="I231" s="198"/>
      <c r="J231" s="39"/>
      <c r="K231" s="39"/>
      <c r="L231" s="42"/>
      <c r="M231" s="199"/>
      <c r="N231" s="200"/>
      <c r="O231" s="67"/>
      <c r="P231" s="67"/>
      <c r="Q231" s="67"/>
      <c r="R231" s="67"/>
      <c r="S231" s="67"/>
      <c r="T231" s="68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20" t="s">
        <v>159</v>
      </c>
      <c r="AU231" s="20" t="s">
        <v>79</v>
      </c>
    </row>
    <row r="232" spans="1:65" s="13" customFormat="1" ht="11.25">
      <c r="B232" s="203"/>
      <c r="C232" s="204"/>
      <c r="D232" s="196" t="s">
        <v>161</v>
      </c>
      <c r="E232" s="205" t="s">
        <v>19</v>
      </c>
      <c r="F232" s="206" t="s">
        <v>832</v>
      </c>
      <c r="G232" s="204"/>
      <c r="H232" s="207">
        <v>70.56</v>
      </c>
      <c r="I232" s="208"/>
      <c r="J232" s="204"/>
      <c r="K232" s="204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161</v>
      </c>
      <c r="AU232" s="213" t="s">
        <v>79</v>
      </c>
      <c r="AV232" s="13" t="s">
        <v>79</v>
      </c>
      <c r="AW232" s="13" t="s">
        <v>31</v>
      </c>
      <c r="AX232" s="13" t="s">
        <v>69</v>
      </c>
      <c r="AY232" s="213" t="s">
        <v>146</v>
      </c>
    </row>
    <row r="233" spans="1:65" s="14" customFormat="1" ht="11.25">
      <c r="B233" s="214"/>
      <c r="C233" s="215"/>
      <c r="D233" s="196" t="s">
        <v>161</v>
      </c>
      <c r="E233" s="216" t="s">
        <v>19</v>
      </c>
      <c r="F233" s="217" t="s">
        <v>163</v>
      </c>
      <c r="G233" s="215"/>
      <c r="H233" s="218">
        <v>70.56</v>
      </c>
      <c r="I233" s="219"/>
      <c r="J233" s="215"/>
      <c r="K233" s="215"/>
      <c r="L233" s="220"/>
      <c r="M233" s="221"/>
      <c r="N233" s="222"/>
      <c r="O233" s="222"/>
      <c r="P233" s="222"/>
      <c r="Q233" s="222"/>
      <c r="R233" s="222"/>
      <c r="S233" s="222"/>
      <c r="T233" s="223"/>
      <c r="AT233" s="224" t="s">
        <v>161</v>
      </c>
      <c r="AU233" s="224" t="s">
        <v>79</v>
      </c>
      <c r="AV233" s="14" t="s">
        <v>147</v>
      </c>
      <c r="AW233" s="14" t="s">
        <v>31</v>
      </c>
      <c r="AX233" s="14" t="s">
        <v>77</v>
      </c>
      <c r="AY233" s="224" t="s">
        <v>146</v>
      </c>
    </row>
    <row r="234" spans="1:65" s="2" customFormat="1" ht="24.2" customHeight="1">
      <c r="A234" s="37"/>
      <c r="B234" s="38"/>
      <c r="C234" s="182" t="s">
        <v>149</v>
      </c>
      <c r="D234" s="182" t="s">
        <v>151</v>
      </c>
      <c r="E234" s="183" t="s">
        <v>833</v>
      </c>
      <c r="F234" s="184" t="s">
        <v>834</v>
      </c>
      <c r="G234" s="185" t="s">
        <v>175</v>
      </c>
      <c r="H234" s="186">
        <v>3.92</v>
      </c>
      <c r="I234" s="187"/>
      <c r="J234" s="188">
        <f>ROUND(I234*H234,2)</f>
        <v>0</v>
      </c>
      <c r="K234" s="189"/>
      <c r="L234" s="42"/>
      <c r="M234" s="190" t="s">
        <v>19</v>
      </c>
      <c r="N234" s="191" t="s">
        <v>40</v>
      </c>
      <c r="O234" s="67"/>
      <c r="P234" s="192">
        <f>O234*H234</f>
        <v>0</v>
      </c>
      <c r="Q234" s="192">
        <v>0</v>
      </c>
      <c r="R234" s="192">
        <f>Q234*H234</f>
        <v>0</v>
      </c>
      <c r="S234" s="192">
        <v>0</v>
      </c>
      <c r="T234" s="193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94" t="s">
        <v>289</v>
      </c>
      <c r="AT234" s="194" t="s">
        <v>151</v>
      </c>
      <c r="AU234" s="194" t="s">
        <v>79</v>
      </c>
      <c r="AY234" s="20" t="s">
        <v>146</v>
      </c>
      <c r="BE234" s="195">
        <f>IF(N234="základní",J234,0)</f>
        <v>0</v>
      </c>
      <c r="BF234" s="195">
        <f>IF(N234="snížená",J234,0)</f>
        <v>0</v>
      </c>
      <c r="BG234" s="195">
        <f>IF(N234="zákl. přenesená",J234,0)</f>
        <v>0</v>
      </c>
      <c r="BH234" s="195">
        <f>IF(N234="sníž. přenesená",J234,0)</f>
        <v>0</v>
      </c>
      <c r="BI234" s="195">
        <f>IF(N234="nulová",J234,0)</f>
        <v>0</v>
      </c>
      <c r="BJ234" s="20" t="s">
        <v>77</v>
      </c>
      <c r="BK234" s="195">
        <f>ROUND(I234*H234,2)</f>
        <v>0</v>
      </c>
      <c r="BL234" s="20" t="s">
        <v>289</v>
      </c>
      <c r="BM234" s="194" t="s">
        <v>835</v>
      </c>
    </row>
    <row r="235" spans="1:65" s="2" customFormat="1" ht="19.5">
      <c r="A235" s="37"/>
      <c r="B235" s="38"/>
      <c r="C235" s="39"/>
      <c r="D235" s="196" t="s">
        <v>157</v>
      </c>
      <c r="E235" s="39"/>
      <c r="F235" s="197" t="s">
        <v>836</v>
      </c>
      <c r="G235" s="39"/>
      <c r="H235" s="39"/>
      <c r="I235" s="198"/>
      <c r="J235" s="39"/>
      <c r="K235" s="39"/>
      <c r="L235" s="42"/>
      <c r="M235" s="199"/>
      <c r="N235" s="200"/>
      <c r="O235" s="67"/>
      <c r="P235" s="67"/>
      <c r="Q235" s="67"/>
      <c r="R235" s="67"/>
      <c r="S235" s="67"/>
      <c r="T235" s="68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20" t="s">
        <v>157</v>
      </c>
      <c r="AU235" s="20" t="s">
        <v>79</v>
      </c>
    </row>
    <row r="236" spans="1:65" s="2" customFormat="1" ht="11.25">
      <c r="A236" s="37"/>
      <c r="B236" s="38"/>
      <c r="C236" s="39"/>
      <c r="D236" s="201" t="s">
        <v>159</v>
      </c>
      <c r="E236" s="39"/>
      <c r="F236" s="202" t="s">
        <v>837</v>
      </c>
      <c r="G236" s="39"/>
      <c r="H236" s="39"/>
      <c r="I236" s="198"/>
      <c r="J236" s="39"/>
      <c r="K236" s="39"/>
      <c r="L236" s="42"/>
      <c r="M236" s="199"/>
      <c r="N236" s="200"/>
      <c r="O236" s="67"/>
      <c r="P236" s="67"/>
      <c r="Q236" s="67"/>
      <c r="R236" s="67"/>
      <c r="S236" s="67"/>
      <c r="T236" s="68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20" t="s">
        <v>159</v>
      </c>
      <c r="AU236" s="20" t="s">
        <v>79</v>
      </c>
    </row>
    <row r="237" spans="1:65" s="16" customFormat="1" ht="11.25">
      <c r="B237" s="236"/>
      <c r="C237" s="237"/>
      <c r="D237" s="196" t="s">
        <v>161</v>
      </c>
      <c r="E237" s="238" t="s">
        <v>19</v>
      </c>
      <c r="F237" s="239" t="s">
        <v>838</v>
      </c>
      <c r="G237" s="237"/>
      <c r="H237" s="238" t="s">
        <v>19</v>
      </c>
      <c r="I237" s="240"/>
      <c r="J237" s="237"/>
      <c r="K237" s="237"/>
      <c r="L237" s="241"/>
      <c r="M237" s="242"/>
      <c r="N237" s="243"/>
      <c r="O237" s="243"/>
      <c r="P237" s="243"/>
      <c r="Q237" s="243"/>
      <c r="R237" s="243"/>
      <c r="S237" s="243"/>
      <c r="T237" s="244"/>
      <c r="AT237" s="245" t="s">
        <v>161</v>
      </c>
      <c r="AU237" s="245" t="s">
        <v>79</v>
      </c>
      <c r="AV237" s="16" t="s">
        <v>77</v>
      </c>
      <c r="AW237" s="16" t="s">
        <v>31</v>
      </c>
      <c r="AX237" s="16" t="s">
        <v>69</v>
      </c>
      <c r="AY237" s="245" t="s">
        <v>146</v>
      </c>
    </row>
    <row r="238" spans="1:65" s="13" customFormat="1" ht="11.25">
      <c r="B238" s="203"/>
      <c r="C238" s="204"/>
      <c r="D238" s="196" t="s">
        <v>161</v>
      </c>
      <c r="E238" s="205" t="s">
        <v>19</v>
      </c>
      <c r="F238" s="206" t="s">
        <v>839</v>
      </c>
      <c r="G238" s="204"/>
      <c r="H238" s="207">
        <v>3.92</v>
      </c>
      <c r="I238" s="208"/>
      <c r="J238" s="204"/>
      <c r="K238" s="204"/>
      <c r="L238" s="209"/>
      <c r="M238" s="210"/>
      <c r="N238" s="211"/>
      <c r="O238" s="211"/>
      <c r="P238" s="211"/>
      <c r="Q238" s="211"/>
      <c r="R238" s="211"/>
      <c r="S238" s="211"/>
      <c r="T238" s="212"/>
      <c r="AT238" s="213" t="s">
        <v>161</v>
      </c>
      <c r="AU238" s="213" t="s">
        <v>79</v>
      </c>
      <c r="AV238" s="13" t="s">
        <v>79</v>
      </c>
      <c r="AW238" s="13" t="s">
        <v>31</v>
      </c>
      <c r="AX238" s="13" t="s">
        <v>69</v>
      </c>
      <c r="AY238" s="213" t="s">
        <v>146</v>
      </c>
    </row>
    <row r="239" spans="1:65" s="14" customFormat="1" ht="11.25">
      <c r="B239" s="214"/>
      <c r="C239" s="215"/>
      <c r="D239" s="196" t="s">
        <v>161</v>
      </c>
      <c r="E239" s="216" t="s">
        <v>19</v>
      </c>
      <c r="F239" s="217" t="s">
        <v>163</v>
      </c>
      <c r="G239" s="215"/>
      <c r="H239" s="218">
        <v>3.92</v>
      </c>
      <c r="I239" s="219"/>
      <c r="J239" s="215"/>
      <c r="K239" s="215"/>
      <c r="L239" s="220"/>
      <c r="M239" s="221"/>
      <c r="N239" s="222"/>
      <c r="O239" s="222"/>
      <c r="P239" s="222"/>
      <c r="Q239" s="222"/>
      <c r="R239" s="222"/>
      <c r="S239" s="222"/>
      <c r="T239" s="223"/>
      <c r="AT239" s="224" t="s">
        <v>161</v>
      </c>
      <c r="AU239" s="224" t="s">
        <v>79</v>
      </c>
      <c r="AV239" s="14" t="s">
        <v>147</v>
      </c>
      <c r="AW239" s="14" t="s">
        <v>31</v>
      </c>
      <c r="AX239" s="14" t="s">
        <v>77</v>
      </c>
      <c r="AY239" s="224" t="s">
        <v>146</v>
      </c>
    </row>
    <row r="240" spans="1:65" s="2" customFormat="1" ht="24.2" customHeight="1">
      <c r="A240" s="37"/>
      <c r="B240" s="38"/>
      <c r="C240" s="182" t="s">
        <v>301</v>
      </c>
      <c r="D240" s="182" t="s">
        <v>151</v>
      </c>
      <c r="E240" s="183" t="s">
        <v>840</v>
      </c>
      <c r="F240" s="184" t="s">
        <v>841</v>
      </c>
      <c r="G240" s="185" t="s">
        <v>175</v>
      </c>
      <c r="H240" s="186">
        <v>3.92</v>
      </c>
      <c r="I240" s="187"/>
      <c r="J240" s="188">
        <f>ROUND(I240*H240,2)</f>
        <v>0</v>
      </c>
      <c r="K240" s="189"/>
      <c r="L240" s="42"/>
      <c r="M240" s="190" t="s">
        <v>19</v>
      </c>
      <c r="N240" s="191" t="s">
        <v>40</v>
      </c>
      <c r="O240" s="67"/>
      <c r="P240" s="192">
        <f>O240*H240</f>
        <v>0</v>
      </c>
      <c r="Q240" s="192">
        <v>0</v>
      </c>
      <c r="R240" s="192">
        <f>Q240*H240</f>
        <v>0</v>
      </c>
      <c r="S240" s="192">
        <v>0</v>
      </c>
      <c r="T240" s="193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94" t="s">
        <v>289</v>
      </c>
      <c r="AT240" s="194" t="s">
        <v>151</v>
      </c>
      <c r="AU240" s="194" t="s">
        <v>79</v>
      </c>
      <c r="AY240" s="20" t="s">
        <v>146</v>
      </c>
      <c r="BE240" s="195">
        <f>IF(N240="základní",J240,0)</f>
        <v>0</v>
      </c>
      <c r="BF240" s="195">
        <f>IF(N240="snížená",J240,0)</f>
        <v>0</v>
      </c>
      <c r="BG240" s="195">
        <f>IF(N240="zákl. přenesená",J240,0)</f>
        <v>0</v>
      </c>
      <c r="BH240" s="195">
        <f>IF(N240="sníž. přenesená",J240,0)</f>
        <v>0</v>
      </c>
      <c r="BI240" s="195">
        <f>IF(N240="nulová",J240,0)</f>
        <v>0</v>
      </c>
      <c r="BJ240" s="20" t="s">
        <v>77</v>
      </c>
      <c r="BK240" s="195">
        <f>ROUND(I240*H240,2)</f>
        <v>0</v>
      </c>
      <c r="BL240" s="20" t="s">
        <v>289</v>
      </c>
      <c r="BM240" s="194" t="s">
        <v>842</v>
      </c>
    </row>
    <row r="241" spans="1:65" s="2" customFormat="1" ht="19.5">
      <c r="A241" s="37"/>
      <c r="B241" s="38"/>
      <c r="C241" s="39"/>
      <c r="D241" s="196" t="s">
        <v>157</v>
      </c>
      <c r="E241" s="39"/>
      <c r="F241" s="197" t="s">
        <v>843</v>
      </c>
      <c r="G241" s="39"/>
      <c r="H241" s="39"/>
      <c r="I241" s="198"/>
      <c r="J241" s="39"/>
      <c r="K241" s="39"/>
      <c r="L241" s="42"/>
      <c r="M241" s="199"/>
      <c r="N241" s="200"/>
      <c r="O241" s="67"/>
      <c r="P241" s="67"/>
      <c r="Q241" s="67"/>
      <c r="R241" s="67"/>
      <c r="S241" s="67"/>
      <c r="T241" s="68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20" t="s">
        <v>157</v>
      </c>
      <c r="AU241" s="20" t="s">
        <v>79</v>
      </c>
    </row>
    <row r="242" spans="1:65" s="2" customFormat="1" ht="11.25">
      <c r="A242" s="37"/>
      <c r="B242" s="38"/>
      <c r="C242" s="39"/>
      <c r="D242" s="201" t="s">
        <v>159</v>
      </c>
      <c r="E242" s="39"/>
      <c r="F242" s="202" t="s">
        <v>844</v>
      </c>
      <c r="G242" s="39"/>
      <c r="H242" s="39"/>
      <c r="I242" s="198"/>
      <c r="J242" s="39"/>
      <c r="K242" s="39"/>
      <c r="L242" s="42"/>
      <c r="M242" s="199"/>
      <c r="N242" s="200"/>
      <c r="O242" s="67"/>
      <c r="P242" s="67"/>
      <c r="Q242" s="67"/>
      <c r="R242" s="67"/>
      <c r="S242" s="67"/>
      <c r="T242" s="68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20" t="s">
        <v>159</v>
      </c>
      <c r="AU242" s="20" t="s">
        <v>79</v>
      </c>
    </row>
    <row r="243" spans="1:65" s="16" customFormat="1" ht="11.25">
      <c r="B243" s="236"/>
      <c r="C243" s="237"/>
      <c r="D243" s="196" t="s">
        <v>161</v>
      </c>
      <c r="E243" s="238" t="s">
        <v>19</v>
      </c>
      <c r="F243" s="239" t="s">
        <v>838</v>
      </c>
      <c r="G243" s="237"/>
      <c r="H243" s="238" t="s">
        <v>19</v>
      </c>
      <c r="I243" s="240"/>
      <c r="J243" s="237"/>
      <c r="K243" s="237"/>
      <c r="L243" s="241"/>
      <c r="M243" s="242"/>
      <c r="N243" s="243"/>
      <c r="O243" s="243"/>
      <c r="P243" s="243"/>
      <c r="Q243" s="243"/>
      <c r="R243" s="243"/>
      <c r="S243" s="243"/>
      <c r="T243" s="244"/>
      <c r="AT243" s="245" t="s">
        <v>161</v>
      </c>
      <c r="AU243" s="245" t="s">
        <v>79</v>
      </c>
      <c r="AV243" s="16" t="s">
        <v>77</v>
      </c>
      <c r="AW243" s="16" t="s">
        <v>31</v>
      </c>
      <c r="AX243" s="16" t="s">
        <v>69</v>
      </c>
      <c r="AY243" s="245" t="s">
        <v>146</v>
      </c>
    </row>
    <row r="244" spans="1:65" s="13" customFormat="1" ht="11.25">
      <c r="B244" s="203"/>
      <c r="C244" s="204"/>
      <c r="D244" s="196" t="s">
        <v>161</v>
      </c>
      <c r="E244" s="205" t="s">
        <v>19</v>
      </c>
      <c r="F244" s="206" t="s">
        <v>839</v>
      </c>
      <c r="G244" s="204"/>
      <c r="H244" s="207">
        <v>3.92</v>
      </c>
      <c r="I244" s="208"/>
      <c r="J244" s="204"/>
      <c r="K244" s="204"/>
      <c r="L244" s="209"/>
      <c r="M244" s="210"/>
      <c r="N244" s="211"/>
      <c r="O244" s="211"/>
      <c r="P244" s="211"/>
      <c r="Q244" s="211"/>
      <c r="R244" s="211"/>
      <c r="S244" s="211"/>
      <c r="T244" s="212"/>
      <c r="AT244" s="213" t="s">
        <v>161</v>
      </c>
      <c r="AU244" s="213" t="s">
        <v>79</v>
      </c>
      <c r="AV244" s="13" t="s">
        <v>79</v>
      </c>
      <c r="AW244" s="13" t="s">
        <v>31</v>
      </c>
      <c r="AX244" s="13" t="s">
        <v>69</v>
      </c>
      <c r="AY244" s="213" t="s">
        <v>146</v>
      </c>
    </row>
    <row r="245" spans="1:65" s="14" customFormat="1" ht="11.25">
      <c r="B245" s="214"/>
      <c r="C245" s="215"/>
      <c r="D245" s="196" t="s">
        <v>161</v>
      </c>
      <c r="E245" s="216" t="s">
        <v>19</v>
      </c>
      <c r="F245" s="217" t="s">
        <v>163</v>
      </c>
      <c r="G245" s="215"/>
      <c r="H245" s="218">
        <v>3.92</v>
      </c>
      <c r="I245" s="219"/>
      <c r="J245" s="215"/>
      <c r="K245" s="215"/>
      <c r="L245" s="220"/>
      <c r="M245" s="221"/>
      <c r="N245" s="222"/>
      <c r="O245" s="222"/>
      <c r="P245" s="222"/>
      <c r="Q245" s="222"/>
      <c r="R245" s="222"/>
      <c r="S245" s="222"/>
      <c r="T245" s="223"/>
      <c r="AT245" s="224" t="s">
        <v>161</v>
      </c>
      <c r="AU245" s="224" t="s">
        <v>79</v>
      </c>
      <c r="AV245" s="14" t="s">
        <v>147</v>
      </c>
      <c r="AW245" s="14" t="s">
        <v>31</v>
      </c>
      <c r="AX245" s="14" t="s">
        <v>77</v>
      </c>
      <c r="AY245" s="224" t="s">
        <v>146</v>
      </c>
    </row>
    <row r="246" spans="1:65" s="2" customFormat="1" ht="24.2" customHeight="1">
      <c r="A246" s="37"/>
      <c r="B246" s="38"/>
      <c r="C246" s="182" t="s">
        <v>363</v>
      </c>
      <c r="D246" s="182" t="s">
        <v>151</v>
      </c>
      <c r="E246" s="183" t="s">
        <v>845</v>
      </c>
      <c r="F246" s="184" t="s">
        <v>846</v>
      </c>
      <c r="G246" s="185" t="s">
        <v>167</v>
      </c>
      <c r="H246" s="186">
        <v>7.84</v>
      </c>
      <c r="I246" s="187"/>
      <c r="J246" s="188">
        <f>ROUND(I246*H246,2)</f>
        <v>0</v>
      </c>
      <c r="K246" s="189"/>
      <c r="L246" s="42"/>
      <c r="M246" s="190" t="s">
        <v>19</v>
      </c>
      <c r="N246" s="191" t="s">
        <v>40</v>
      </c>
      <c r="O246" s="67"/>
      <c r="P246" s="192">
        <f>O246*H246</f>
        <v>0</v>
      </c>
      <c r="Q246" s="192">
        <v>0</v>
      </c>
      <c r="R246" s="192">
        <f>Q246*H246</f>
        <v>0</v>
      </c>
      <c r="S246" s="192">
        <v>0</v>
      </c>
      <c r="T246" s="193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94" t="s">
        <v>289</v>
      </c>
      <c r="AT246" s="194" t="s">
        <v>151</v>
      </c>
      <c r="AU246" s="194" t="s">
        <v>79</v>
      </c>
      <c r="AY246" s="20" t="s">
        <v>146</v>
      </c>
      <c r="BE246" s="195">
        <f>IF(N246="základní",J246,0)</f>
        <v>0</v>
      </c>
      <c r="BF246" s="195">
        <f>IF(N246="snížená",J246,0)</f>
        <v>0</v>
      </c>
      <c r="BG246" s="195">
        <f>IF(N246="zákl. přenesená",J246,0)</f>
        <v>0</v>
      </c>
      <c r="BH246" s="195">
        <f>IF(N246="sníž. přenesená",J246,0)</f>
        <v>0</v>
      </c>
      <c r="BI246" s="195">
        <f>IF(N246="nulová",J246,0)</f>
        <v>0</v>
      </c>
      <c r="BJ246" s="20" t="s">
        <v>77</v>
      </c>
      <c r="BK246" s="195">
        <f>ROUND(I246*H246,2)</f>
        <v>0</v>
      </c>
      <c r="BL246" s="20" t="s">
        <v>289</v>
      </c>
      <c r="BM246" s="194" t="s">
        <v>847</v>
      </c>
    </row>
    <row r="247" spans="1:65" s="2" customFormat="1" ht="11.25">
      <c r="A247" s="37"/>
      <c r="B247" s="38"/>
      <c r="C247" s="39"/>
      <c r="D247" s="196" t="s">
        <v>157</v>
      </c>
      <c r="E247" s="39"/>
      <c r="F247" s="197" t="s">
        <v>848</v>
      </c>
      <c r="G247" s="39"/>
      <c r="H247" s="39"/>
      <c r="I247" s="198"/>
      <c r="J247" s="39"/>
      <c r="K247" s="39"/>
      <c r="L247" s="42"/>
      <c r="M247" s="199"/>
      <c r="N247" s="200"/>
      <c r="O247" s="67"/>
      <c r="P247" s="67"/>
      <c r="Q247" s="67"/>
      <c r="R247" s="67"/>
      <c r="S247" s="67"/>
      <c r="T247" s="68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20" t="s">
        <v>157</v>
      </c>
      <c r="AU247" s="20" t="s">
        <v>79</v>
      </c>
    </row>
    <row r="248" spans="1:65" s="2" customFormat="1" ht="11.25">
      <c r="A248" s="37"/>
      <c r="B248" s="38"/>
      <c r="C248" s="39"/>
      <c r="D248" s="201" t="s">
        <v>159</v>
      </c>
      <c r="E248" s="39"/>
      <c r="F248" s="202" t="s">
        <v>849</v>
      </c>
      <c r="G248" s="39"/>
      <c r="H248" s="39"/>
      <c r="I248" s="198"/>
      <c r="J248" s="39"/>
      <c r="K248" s="39"/>
      <c r="L248" s="42"/>
      <c r="M248" s="199"/>
      <c r="N248" s="200"/>
      <c r="O248" s="67"/>
      <c r="P248" s="67"/>
      <c r="Q248" s="67"/>
      <c r="R248" s="67"/>
      <c r="S248" s="67"/>
      <c r="T248" s="68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20" t="s">
        <v>159</v>
      </c>
      <c r="AU248" s="20" t="s">
        <v>79</v>
      </c>
    </row>
    <row r="249" spans="1:65" s="13" customFormat="1" ht="11.25">
      <c r="B249" s="203"/>
      <c r="C249" s="204"/>
      <c r="D249" s="196" t="s">
        <v>161</v>
      </c>
      <c r="E249" s="205" t="s">
        <v>19</v>
      </c>
      <c r="F249" s="206" t="s">
        <v>826</v>
      </c>
      <c r="G249" s="204"/>
      <c r="H249" s="207">
        <v>7.84</v>
      </c>
      <c r="I249" s="208"/>
      <c r="J249" s="204"/>
      <c r="K249" s="204"/>
      <c r="L249" s="209"/>
      <c r="M249" s="210"/>
      <c r="N249" s="211"/>
      <c r="O249" s="211"/>
      <c r="P249" s="211"/>
      <c r="Q249" s="211"/>
      <c r="R249" s="211"/>
      <c r="S249" s="211"/>
      <c r="T249" s="212"/>
      <c r="AT249" s="213" t="s">
        <v>161</v>
      </c>
      <c r="AU249" s="213" t="s">
        <v>79</v>
      </c>
      <c r="AV249" s="13" t="s">
        <v>79</v>
      </c>
      <c r="AW249" s="13" t="s">
        <v>31</v>
      </c>
      <c r="AX249" s="13" t="s">
        <v>69</v>
      </c>
      <c r="AY249" s="213" t="s">
        <v>146</v>
      </c>
    </row>
    <row r="250" spans="1:65" s="14" customFormat="1" ht="11.25">
      <c r="B250" s="214"/>
      <c r="C250" s="215"/>
      <c r="D250" s="196" t="s">
        <v>161</v>
      </c>
      <c r="E250" s="216" t="s">
        <v>19</v>
      </c>
      <c r="F250" s="217" t="s">
        <v>163</v>
      </c>
      <c r="G250" s="215"/>
      <c r="H250" s="218">
        <v>7.84</v>
      </c>
      <c r="I250" s="219"/>
      <c r="J250" s="215"/>
      <c r="K250" s="215"/>
      <c r="L250" s="220"/>
      <c r="M250" s="221"/>
      <c r="N250" s="222"/>
      <c r="O250" s="222"/>
      <c r="P250" s="222"/>
      <c r="Q250" s="222"/>
      <c r="R250" s="222"/>
      <c r="S250" s="222"/>
      <c r="T250" s="223"/>
      <c r="AT250" s="224" t="s">
        <v>161</v>
      </c>
      <c r="AU250" s="224" t="s">
        <v>79</v>
      </c>
      <c r="AV250" s="14" t="s">
        <v>147</v>
      </c>
      <c r="AW250" s="14" t="s">
        <v>31</v>
      </c>
      <c r="AX250" s="14" t="s">
        <v>77</v>
      </c>
      <c r="AY250" s="224" t="s">
        <v>146</v>
      </c>
    </row>
    <row r="251" spans="1:65" s="2" customFormat="1" ht="24.2" customHeight="1">
      <c r="A251" s="37"/>
      <c r="B251" s="38"/>
      <c r="C251" s="182" t="s">
        <v>182</v>
      </c>
      <c r="D251" s="182" t="s">
        <v>151</v>
      </c>
      <c r="E251" s="183" t="s">
        <v>615</v>
      </c>
      <c r="F251" s="184" t="s">
        <v>616</v>
      </c>
      <c r="G251" s="185" t="s">
        <v>235</v>
      </c>
      <c r="H251" s="186">
        <v>14</v>
      </c>
      <c r="I251" s="187"/>
      <c r="J251" s="188">
        <f>ROUND(I251*H251,2)</f>
        <v>0</v>
      </c>
      <c r="K251" s="189"/>
      <c r="L251" s="42"/>
      <c r="M251" s="190" t="s">
        <v>19</v>
      </c>
      <c r="N251" s="191" t="s">
        <v>40</v>
      </c>
      <c r="O251" s="67"/>
      <c r="P251" s="192">
        <f>O251*H251</f>
        <v>0</v>
      </c>
      <c r="Q251" s="192">
        <v>0</v>
      </c>
      <c r="R251" s="192">
        <f>Q251*H251</f>
        <v>0</v>
      </c>
      <c r="S251" s="192">
        <v>0</v>
      </c>
      <c r="T251" s="193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94" t="s">
        <v>289</v>
      </c>
      <c r="AT251" s="194" t="s">
        <v>151</v>
      </c>
      <c r="AU251" s="194" t="s">
        <v>79</v>
      </c>
      <c r="AY251" s="20" t="s">
        <v>146</v>
      </c>
      <c r="BE251" s="195">
        <f>IF(N251="základní",J251,0)</f>
        <v>0</v>
      </c>
      <c r="BF251" s="195">
        <f>IF(N251="snížená",J251,0)</f>
        <v>0</v>
      </c>
      <c r="BG251" s="195">
        <f>IF(N251="zákl. přenesená",J251,0)</f>
        <v>0</v>
      </c>
      <c r="BH251" s="195">
        <f>IF(N251="sníž. přenesená",J251,0)</f>
        <v>0</v>
      </c>
      <c r="BI251" s="195">
        <f>IF(N251="nulová",J251,0)</f>
        <v>0</v>
      </c>
      <c r="BJ251" s="20" t="s">
        <v>77</v>
      </c>
      <c r="BK251" s="195">
        <f>ROUND(I251*H251,2)</f>
        <v>0</v>
      </c>
      <c r="BL251" s="20" t="s">
        <v>289</v>
      </c>
      <c r="BM251" s="194" t="s">
        <v>850</v>
      </c>
    </row>
    <row r="252" spans="1:65" s="2" customFormat="1" ht="19.5">
      <c r="A252" s="37"/>
      <c r="B252" s="38"/>
      <c r="C252" s="39"/>
      <c r="D252" s="196" t="s">
        <v>157</v>
      </c>
      <c r="E252" s="39"/>
      <c r="F252" s="197" t="s">
        <v>618</v>
      </c>
      <c r="G252" s="39"/>
      <c r="H252" s="39"/>
      <c r="I252" s="198"/>
      <c r="J252" s="39"/>
      <c r="K252" s="39"/>
      <c r="L252" s="42"/>
      <c r="M252" s="199"/>
      <c r="N252" s="200"/>
      <c r="O252" s="67"/>
      <c r="P252" s="67"/>
      <c r="Q252" s="67"/>
      <c r="R252" s="67"/>
      <c r="S252" s="67"/>
      <c r="T252" s="68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20" t="s">
        <v>157</v>
      </c>
      <c r="AU252" s="20" t="s">
        <v>79</v>
      </c>
    </row>
    <row r="253" spans="1:65" s="2" customFormat="1" ht="11.25">
      <c r="A253" s="37"/>
      <c r="B253" s="38"/>
      <c r="C253" s="39"/>
      <c r="D253" s="201" t="s">
        <v>159</v>
      </c>
      <c r="E253" s="39"/>
      <c r="F253" s="202" t="s">
        <v>619</v>
      </c>
      <c r="G253" s="39"/>
      <c r="H253" s="39"/>
      <c r="I253" s="198"/>
      <c r="J253" s="39"/>
      <c r="K253" s="39"/>
      <c r="L253" s="42"/>
      <c r="M253" s="199"/>
      <c r="N253" s="200"/>
      <c r="O253" s="67"/>
      <c r="P253" s="67"/>
      <c r="Q253" s="67"/>
      <c r="R253" s="67"/>
      <c r="S253" s="67"/>
      <c r="T253" s="68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20" t="s">
        <v>159</v>
      </c>
      <c r="AU253" s="20" t="s">
        <v>79</v>
      </c>
    </row>
    <row r="254" spans="1:65" s="13" customFormat="1" ht="11.25">
      <c r="B254" s="203"/>
      <c r="C254" s="204"/>
      <c r="D254" s="196" t="s">
        <v>161</v>
      </c>
      <c r="E254" s="205" t="s">
        <v>19</v>
      </c>
      <c r="F254" s="206" t="s">
        <v>243</v>
      </c>
      <c r="G254" s="204"/>
      <c r="H254" s="207">
        <v>14</v>
      </c>
      <c r="I254" s="208"/>
      <c r="J254" s="204"/>
      <c r="K254" s="204"/>
      <c r="L254" s="209"/>
      <c r="M254" s="210"/>
      <c r="N254" s="211"/>
      <c r="O254" s="211"/>
      <c r="P254" s="211"/>
      <c r="Q254" s="211"/>
      <c r="R254" s="211"/>
      <c r="S254" s="211"/>
      <c r="T254" s="212"/>
      <c r="AT254" s="213" t="s">
        <v>161</v>
      </c>
      <c r="AU254" s="213" t="s">
        <v>79</v>
      </c>
      <c r="AV254" s="13" t="s">
        <v>79</v>
      </c>
      <c r="AW254" s="13" t="s">
        <v>31</v>
      </c>
      <c r="AX254" s="13" t="s">
        <v>69</v>
      </c>
      <c r="AY254" s="213" t="s">
        <v>146</v>
      </c>
    </row>
    <row r="255" spans="1:65" s="14" customFormat="1" ht="11.25">
      <c r="B255" s="214"/>
      <c r="C255" s="215"/>
      <c r="D255" s="196" t="s">
        <v>161</v>
      </c>
      <c r="E255" s="216" t="s">
        <v>19</v>
      </c>
      <c r="F255" s="217" t="s">
        <v>163</v>
      </c>
      <c r="G255" s="215"/>
      <c r="H255" s="218">
        <v>14</v>
      </c>
      <c r="I255" s="219"/>
      <c r="J255" s="215"/>
      <c r="K255" s="215"/>
      <c r="L255" s="220"/>
      <c r="M255" s="221"/>
      <c r="N255" s="222"/>
      <c r="O255" s="222"/>
      <c r="P255" s="222"/>
      <c r="Q255" s="222"/>
      <c r="R255" s="222"/>
      <c r="S255" s="222"/>
      <c r="T255" s="223"/>
      <c r="AT255" s="224" t="s">
        <v>161</v>
      </c>
      <c r="AU255" s="224" t="s">
        <v>79</v>
      </c>
      <c r="AV255" s="14" t="s">
        <v>147</v>
      </c>
      <c r="AW255" s="14" t="s">
        <v>31</v>
      </c>
      <c r="AX255" s="14" t="s">
        <v>77</v>
      </c>
      <c r="AY255" s="224" t="s">
        <v>146</v>
      </c>
    </row>
    <row r="256" spans="1:65" s="2" customFormat="1" ht="21.75" customHeight="1">
      <c r="A256" s="37"/>
      <c r="B256" s="38"/>
      <c r="C256" s="182" t="s">
        <v>377</v>
      </c>
      <c r="D256" s="182" t="s">
        <v>151</v>
      </c>
      <c r="E256" s="183" t="s">
        <v>851</v>
      </c>
      <c r="F256" s="184" t="s">
        <v>852</v>
      </c>
      <c r="G256" s="185" t="s">
        <v>235</v>
      </c>
      <c r="H256" s="186">
        <v>14</v>
      </c>
      <c r="I256" s="187"/>
      <c r="J256" s="188">
        <f>ROUND(I256*H256,2)</f>
        <v>0</v>
      </c>
      <c r="K256" s="189"/>
      <c r="L256" s="42"/>
      <c r="M256" s="190" t="s">
        <v>19</v>
      </c>
      <c r="N256" s="191" t="s">
        <v>40</v>
      </c>
      <c r="O256" s="67"/>
      <c r="P256" s="192">
        <f>O256*H256</f>
        <v>0</v>
      </c>
      <c r="Q256" s="192">
        <v>1.2E-4</v>
      </c>
      <c r="R256" s="192">
        <f>Q256*H256</f>
        <v>1.6800000000000001E-3</v>
      </c>
      <c r="S256" s="192">
        <v>0</v>
      </c>
      <c r="T256" s="193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94" t="s">
        <v>289</v>
      </c>
      <c r="AT256" s="194" t="s">
        <v>151</v>
      </c>
      <c r="AU256" s="194" t="s">
        <v>79</v>
      </c>
      <c r="AY256" s="20" t="s">
        <v>146</v>
      </c>
      <c r="BE256" s="195">
        <f>IF(N256="základní",J256,0)</f>
        <v>0</v>
      </c>
      <c r="BF256" s="195">
        <f>IF(N256="snížená",J256,0)</f>
        <v>0</v>
      </c>
      <c r="BG256" s="195">
        <f>IF(N256="zákl. přenesená",J256,0)</f>
        <v>0</v>
      </c>
      <c r="BH256" s="195">
        <f>IF(N256="sníž. přenesená",J256,0)</f>
        <v>0</v>
      </c>
      <c r="BI256" s="195">
        <f>IF(N256="nulová",J256,0)</f>
        <v>0</v>
      </c>
      <c r="BJ256" s="20" t="s">
        <v>77</v>
      </c>
      <c r="BK256" s="195">
        <f>ROUND(I256*H256,2)</f>
        <v>0</v>
      </c>
      <c r="BL256" s="20" t="s">
        <v>289</v>
      </c>
      <c r="BM256" s="194" t="s">
        <v>853</v>
      </c>
    </row>
    <row r="257" spans="1:51" s="2" customFormat="1" ht="19.5">
      <c r="A257" s="37"/>
      <c r="B257" s="38"/>
      <c r="C257" s="39"/>
      <c r="D257" s="196" t="s">
        <v>157</v>
      </c>
      <c r="E257" s="39"/>
      <c r="F257" s="197" t="s">
        <v>854</v>
      </c>
      <c r="G257" s="39"/>
      <c r="H257" s="39"/>
      <c r="I257" s="198"/>
      <c r="J257" s="39"/>
      <c r="K257" s="39"/>
      <c r="L257" s="42"/>
      <c r="M257" s="199"/>
      <c r="N257" s="200"/>
      <c r="O257" s="67"/>
      <c r="P257" s="67"/>
      <c r="Q257" s="67"/>
      <c r="R257" s="67"/>
      <c r="S257" s="67"/>
      <c r="T257" s="68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20" t="s">
        <v>157</v>
      </c>
      <c r="AU257" s="20" t="s">
        <v>79</v>
      </c>
    </row>
    <row r="258" spans="1:51" s="2" customFormat="1" ht="11.25">
      <c r="A258" s="37"/>
      <c r="B258" s="38"/>
      <c r="C258" s="39"/>
      <c r="D258" s="201" t="s">
        <v>159</v>
      </c>
      <c r="E258" s="39"/>
      <c r="F258" s="202" t="s">
        <v>855</v>
      </c>
      <c r="G258" s="39"/>
      <c r="H258" s="39"/>
      <c r="I258" s="198"/>
      <c r="J258" s="39"/>
      <c r="K258" s="39"/>
      <c r="L258" s="42"/>
      <c r="M258" s="199"/>
      <c r="N258" s="200"/>
      <c r="O258" s="67"/>
      <c r="P258" s="67"/>
      <c r="Q258" s="67"/>
      <c r="R258" s="67"/>
      <c r="S258" s="67"/>
      <c r="T258" s="68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20" t="s">
        <v>159</v>
      </c>
      <c r="AU258" s="20" t="s">
        <v>79</v>
      </c>
    </row>
    <row r="259" spans="1:51" s="13" customFormat="1" ht="11.25">
      <c r="B259" s="203"/>
      <c r="C259" s="204"/>
      <c r="D259" s="196" t="s">
        <v>161</v>
      </c>
      <c r="E259" s="205" t="s">
        <v>19</v>
      </c>
      <c r="F259" s="206" t="s">
        <v>243</v>
      </c>
      <c r="G259" s="204"/>
      <c r="H259" s="207">
        <v>14</v>
      </c>
      <c r="I259" s="208"/>
      <c r="J259" s="204"/>
      <c r="K259" s="204"/>
      <c r="L259" s="209"/>
      <c r="M259" s="210"/>
      <c r="N259" s="211"/>
      <c r="O259" s="211"/>
      <c r="P259" s="211"/>
      <c r="Q259" s="211"/>
      <c r="R259" s="211"/>
      <c r="S259" s="211"/>
      <c r="T259" s="212"/>
      <c r="AT259" s="213" t="s">
        <v>161</v>
      </c>
      <c r="AU259" s="213" t="s">
        <v>79</v>
      </c>
      <c r="AV259" s="13" t="s">
        <v>79</v>
      </c>
      <c r="AW259" s="13" t="s">
        <v>31</v>
      </c>
      <c r="AX259" s="13" t="s">
        <v>69</v>
      </c>
      <c r="AY259" s="213" t="s">
        <v>146</v>
      </c>
    </row>
    <row r="260" spans="1:51" s="14" customFormat="1" ht="11.25">
      <c r="B260" s="214"/>
      <c r="C260" s="215"/>
      <c r="D260" s="196" t="s">
        <v>161</v>
      </c>
      <c r="E260" s="216" t="s">
        <v>19</v>
      </c>
      <c r="F260" s="217" t="s">
        <v>163</v>
      </c>
      <c r="G260" s="215"/>
      <c r="H260" s="218">
        <v>14</v>
      </c>
      <c r="I260" s="219"/>
      <c r="J260" s="215"/>
      <c r="K260" s="215"/>
      <c r="L260" s="220"/>
      <c r="M260" s="258"/>
      <c r="N260" s="259"/>
      <c r="O260" s="259"/>
      <c r="P260" s="259"/>
      <c r="Q260" s="259"/>
      <c r="R260" s="259"/>
      <c r="S260" s="259"/>
      <c r="T260" s="260"/>
      <c r="AT260" s="224" t="s">
        <v>161</v>
      </c>
      <c r="AU260" s="224" t="s">
        <v>79</v>
      </c>
      <c r="AV260" s="14" t="s">
        <v>147</v>
      </c>
      <c r="AW260" s="14" t="s">
        <v>31</v>
      </c>
      <c r="AX260" s="14" t="s">
        <v>77</v>
      </c>
      <c r="AY260" s="224" t="s">
        <v>146</v>
      </c>
    </row>
    <row r="261" spans="1:51" s="2" customFormat="1" ht="6.95" customHeight="1">
      <c r="A261" s="37"/>
      <c r="B261" s="50"/>
      <c r="C261" s="51"/>
      <c r="D261" s="51"/>
      <c r="E261" s="51"/>
      <c r="F261" s="51"/>
      <c r="G261" s="51"/>
      <c r="H261" s="51"/>
      <c r="I261" s="51"/>
      <c r="J261" s="51"/>
      <c r="K261" s="51"/>
      <c r="L261" s="42"/>
      <c r="M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</row>
  </sheetData>
  <sheetProtection algorithmName="SHA-512" hashValue="dk3GJOxd8clasojFZTGiO3M2WnSysIrnUFApUuSuc9DfxQTvxlp+XDi8WyT0AB+C46skPiq+PaBdF4MY7ta2HQ==" saltValue="k0Ll9kWt0EIMRLy1SwoyrfaD3fvNIYWzVXSHoP5INlLZGafXuNHFqc+/NVrsIc6lrmD8U+CsgL9iB+N6j1uwRw==" spinCount="100000" sheet="1" objects="1" scenarios="1" formatColumns="0" formatRows="0" autoFilter="0"/>
  <autoFilter ref="C93:K260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100" r:id="rId1"/>
    <hyperlink ref="F107" r:id="rId2"/>
    <hyperlink ref="F112" r:id="rId3"/>
    <hyperlink ref="F118" r:id="rId4"/>
    <hyperlink ref="F131" r:id="rId5"/>
    <hyperlink ref="F221" r:id="rId6"/>
    <hyperlink ref="F226" r:id="rId7"/>
    <hyperlink ref="F231" r:id="rId8"/>
    <hyperlink ref="F236" r:id="rId9"/>
    <hyperlink ref="F242" r:id="rId10"/>
    <hyperlink ref="F248" r:id="rId11"/>
    <hyperlink ref="F253" r:id="rId12"/>
    <hyperlink ref="F258" r:id="rId13"/>
  </hyperlinks>
  <pageMargins left="0.39374999999999999" right="0.39374999999999999" top="0.39374999999999999" bottom="0.39374999999999999" header="0" footer="0"/>
  <pageSetup paperSize="9" scale="87" fitToHeight="100" orientation="portrait" blackAndWhite="1" r:id="rId14"/>
  <headerFooter>
    <oddFooter>&amp;CStrana &amp;P z &amp;N</oddFooter>
  </headerFooter>
  <drawing r:id="rId1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5"/>
      <c r="M2" s="395"/>
      <c r="N2" s="395"/>
      <c r="O2" s="395"/>
      <c r="P2" s="395"/>
      <c r="Q2" s="395"/>
      <c r="R2" s="395"/>
      <c r="S2" s="395"/>
      <c r="T2" s="395"/>
      <c r="U2" s="395"/>
      <c r="V2" s="395"/>
      <c r="AT2" s="20" t="s">
        <v>89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3"/>
      <c r="AT3" s="20" t="s">
        <v>79</v>
      </c>
    </row>
    <row r="4" spans="1:46" s="1" customFormat="1" ht="24.95" customHeight="1">
      <c r="B4" s="23"/>
      <c r="D4" s="113" t="s">
        <v>96</v>
      </c>
      <c r="L4" s="23"/>
      <c r="M4" s="114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15" t="s">
        <v>16</v>
      </c>
      <c r="L6" s="23"/>
    </row>
    <row r="7" spans="1:46" s="1" customFormat="1" ht="16.5" customHeight="1">
      <c r="B7" s="23"/>
      <c r="E7" s="396" t="str">
        <f>'Rekapitulace stavby'!K6</f>
        <v>Rekonstrukce budov pro instalaci FVE</v>
      </c>
      <c r="F7" s="397"/>
      <c r="G7" s="397"/>
      <c r="H7" s="397"/>
      <c r="L7" s="23"/>
    </row>
    <row r="8" spans="1:46" s="1" customFormat="1" ht="12" customHeight="1">
      <c r="B8" s="23"/>
      <c r="D8" s="115" t="s">
        <v>97</v>
      </c>
      <c r="L8" s="23"/>
    </row>
    <row r="9" spans="1:46" s="2" customFormat="1" ht="16.5" customHeight="1">
      <c r="A9" s="37"/>
      <c r="B9" s="42"/>
      <c r="C9" s="37"/>
      <c r="D9" s="37"/>
      <c r="E9" s="396" t="s">
        <v>681</v>
      </c>
      <c r="F9" s="399"/>
      <c r="G9" s="399"/>
      <c r="H9" s="399"/>
      <c r="I9" s="37"/>
      <c r="J9" s="37"/>
      <c r="K9" s="37"/>
      <c r="L9" s="11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2" customHeight="1">
      <c r="A10" s="37"/>
      <c r="B10" s="42"/>
      <c r="C10" s="37"/>
      <c r="D10" s="115" t="s">
        <v>682</v>
      </c>
      <c r="E10" s="37"/>
      <c r="F10" s="37"/>
      <c r="G10" s="37"/>
      <c r="H10" s="37"/>
      <c r="I10" s="37"/>
      <c r="J10" s="37"/>
      <c r="K10" s="37"/>
      <c r="L10" s="11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6.5" customHeight="1">
      <c r="A11" s="37"/>
      <c r="B11" s="42"/>
      <c r="C11" s="37"/>
      <c r="D11" s="37"/>
      <c r="E11" s="398" t="s">
        <v>856</v>
      </c>
      <c r="F11" s="399"/>
      <c r="G11" s="399"/>
      <c r="H11" s="399"/>
      <c r="I11" s="37"/>
      <c r="J11" s="37"/>
      <c r="K11" s="37"/>
      <c r="L11" s="11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1.25">
      <c r="A12" s="37"/>
      <c r="B12" s="42"/>
      <c r="C12" s="37"/>
      <c r="D12" s="37"/>
      <c r="E12" s="37"/>
      <c r="F12" s="37"/>
      <c r="G12" s="37"/>
      <c r="H12" s="37"/>
      <c r="I12" s="37"/>
      <c r="J12" s="37"/>
      <c r="K12" s="37"/>
      <c r="L12" s="11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2" customHeight="1">
      <c r="A13" s="37"/>
      <c r="B13" s="42"/>
      <c r="C13" s="37"/>
      <c r="D13" s="115" t="s">
        <v>18</v>
      </c>
      <c r="E13" s="37"/>
      <c r="F13" s="106" t="s">
        <v>19</v>
      </c>
      <c r="G13" s="37"/>
      <c r="H13" s="37"/>
      <c r="I13" s="115" t="s">
        <v>20</v>
      </c>
      <c r="J13" s="106" t="s">
        <v>19</v>
      </c>
      <c r="K13" s="37"/>
      <c r="L13" s="11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15" t="s">
        <v>21</v>
      </c>
      <c r="E14" s="37"/>
      <c r="F14" s="106" t="s">
        <v>22</v>
      </c>
      <c r="G14" s="37"/>
      <c r="H14" s="37"/>
      <c r="I14" s="115" t="s">
        <v>23</v>
      </c>
      <c r="J14" s="117" t="str">
        <f>'Rekapitulace stavby'!AN8</f>
        <v>22. 5. 2024</v>
      </c>
      <c r="K14" s="37"/>
      <c r="L14" s="11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0.9" customHeight="1">
      <c r="A15" s="37"/>
      <c r="B15" s="42"/>
      <c r="C15" s="37"/>
      <c r="D15" s="37"/>
      <c r="E15" s="37"/>
      <c r="F15" s="37"/>
      <c r="G15" s="37"/>
      <c r="H15" s="37"/>
      <c r="I15" s="37"/>
      <c r="J15" s="37"/>
      <c r="K15" s="37"/>
      <c r="L15" s="11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12" customHeight="1">
      <c r="A16" s="37"/>
      <c r="B16" s="42"/>
      <c r="C16" s="37"/>
      <c r="D16" s="115" t="s">
        <v>25</v>
      </c>
      <c r="E16" s="37"/>
      <c r="F16" s="37"/>
      <c r="G16" s="37"/>
      <c r="H16" s="37"/>
      <c r="I16" s="115" t="s">
        <v>26</v>
      </c>
      <c r="J16" s="106" t="str">
        <f>IF('Rekapitulace stavby'!AN10="","",'Rekapitulace stavby'!AN10)</f>
        <v/>
      </c>
      <c r="K16" s="37"/>
      <c r="L16" s="11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8" customHeight="1">
      <c r="A17" s="37"/>
      <c r="B17" s="42"/>
      <c r="C17" s="37"/>
      <c r="D17" s="37"/>
      <c r="E17" s="106" t="str">
        <f>IF('Rekapitulace stavby'!E11="","",'Rekapitulace stavby'!E11)</f>
        <v xml:space="preserve"> </v>
      </c>
      <c r="F17" s="37"/>
      <c r="G17" s="37"/>
      <c r="H17" s="37"/>
      <c r="I17" s="115" t="s">
        <v>27</v>
      </c>
      <c r="J17" s="106" t="str">
        <f>IF('Rekapitulace stavby'!AN11="","",'Rekapitulace stavby'!AN11)</f>
        <v/>
      </c>
      <c r="K17" s="37"/>
      <c r="L17" s="11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6.95" customHeight="1">
      <c r="A18" s="37"/>
      <c r="B18" s="42"/>
      <c r="C18" s="37"/>
      <c r="D18" s="37"/>
      <c r="E18" s="37"/>
      <c r="F18" s="37"/>
      <c r="G18" s="37"/>
      <c r="H18" s="37"/>
      <c r="I18" s="37"/>
      <c r="J18" s="37"/>
      <c r="K18" s="37"/>
      <c r="L18" s="11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12" customHeight="1">
      <c r="A19" s="37"/>
      <c r="B19" s="42"/>
      <c r="C19" s="37"/>
      <c r="D19" s="115" t="s">
        <v>28</v>
      </c>
      <c r="E19" s="37"/>
      <c r="F19" s="37"/>
      <c r="G19" s="37"/>
      <c r="H19" s="37"/>
      <c r="I19" s="115" t="s">
        <v>26</v>
      </c>
      <c r="J19" s="33" t="str">
        <f>'Rekapitulace stavby'!AN13</f>
        <v>Vyplň údaj</v>
      </c>
      <c r="K19" s="37"/>
      <c r="L19" s="11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8" customHeight="1">
      <c r="A20" s="37"/>
      <c r="B20" s="42"/>
      <c r="C20" s="37"/>
      <c r="D20" s="37"/>
      <c r="E20" s="400" t="str">
        <f>'Rekapitulace stavby'!E14</f>
        <v>Vyplň údaj</v>
      </c>
      <c r="F20" s="401"/>
      <c r="G20" s="401"/>
      <c r="H20" s="401"/>
      <c r="I20" s="115" t="s">
        <v>27</v>
      </c>
      <c r="J20" s="33" t="str">
        <f>'Rekapitulace stavby'!AN14</f>
        <v>Vyplň údaj</v>
      </c>
      <c r="K20" s="37"/>
      <c r="L20" s="11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6.95" customHeight="1">
      <c r="A21" s="37"/>
      <c r="B21" s="42"/>
      <c r="C21" s="37"/>
      <c r="D21" s="37"/>
      <c r="E21" s="37"/>
      <c r="F21" s="37"/>
      <c r="G21" s="37"/>
      <c r="H21" s="37"/>
      <c r="I21" s="37"/>
      <c r="J21" s="37"/>
      <c r="K21" s="37"/>
      <c r="L21" s="11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12" customHeight="1">
      <c r="A22" s="37"/>
      <c r="B22" s="42"/>
      <c r="C22" s="37"/>
      <c r="D22" s="115" t="s">
        <v>30</v>
      </c>
      <c r="E22" s="37"/>
      <c r="F22" s="37"/>
      <c r="G22" s="37"/>
      <c r="H22" s="37"/>
      <c r="I22" s="115" t="s">
        <v>26</v>
      </c>
      <c r="J22" s="106" t="str">
        <f>IF('Rekapitulace stavby'!AN16="","",'Rekapitulace stavby'!AN16)</f>
        <v/>
      </c>
      <c r="K22" s="37"/>
      <c r="L22" s="11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8" customHeight="1">
      <c r="A23" s="37"/>
      <c r="B23" s="42"/>
      <c r="C23" s="37"/>
      <c r="D23" s="37"/>
      <c r="E23" s="106" t="str">
        <f>IF('Rekapitulace stavby'!E17="","",'Rekapitulace stavby'!E17)</f>
        <v xml:space="preserve"> </v>
      </c>
      <c r="F23" s="37"/>
      <c r="G23" s="37"/>
      <c r="H23" s="37"/>
      <c r="I23" s="115" t="s">
        <v>27</v>
      </c>
      <c r="J23" s="106" t="str">
        <f>IF('Rekapitulace stavby'!AN17="","",'Rekapitulace stavby'!AN17)</f>
        <v/>
      </c>
      <c r="K23" s="37"/>
      <c r="L23" s="11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6.95" customHeight="1">
      <c r="A24" s="37"/>
      <c r="B24" s="42"/>
      <c r="C24" s="37"/>
      <c r="D24" s="37"/>
      <c r="E24" s="37"/>
      <c r="F24" s="37"/>
      <c r="G24" s="37"/>
      <c r="H24" s="37"/>
      <c r="I24" s="37"/>
      <c r="J24" s="37"/>
      <c r="K24" s="37"/>
      <c r="L24" s="11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12" customHeight="1">
      <c r="A25" s="37"/>
      <c r="B25" s="42"/>
      <c r="C25" s="37"/>
      <c r="D25" s="115" t="s">
        <v>32</v>
      </c>
      <c r="E25" s="37"/>
      <c r="F25" s="37"/>
      <c r="G25" s="37"/>
      <c r="H25" s="37"/>
      <c r="I25" s="115" t="s">
        <v>26</v>
      </c>
      <c r="J25" s="106" t="str">
        <f>IF('Rekapitulace stavby'!AN19="","",'Rekapitulace stavby'!AN19)</f>
        <v/>
      </c>
      <c r="K25" s="37"/>
      <c r="L25" s="11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8" customHeight="1">
      <c r="A26" s="37"/>
      <c r="B26" s="42"/>
      <c r="C26" s="37"/>
      <c r="D26" s="37"/>
      <c r="E26" s="106" t="str">
        <f>IF('Rekapitulace stavby'!E20="","",'Rekapitulace stavby'!E20)</f>
        <v xml:space="preserve"> </v>
      </c>
      <c r="F26" s="37"/>
      <c r="G26" s="37"/>
      <c r="H26" s="37"/>
      <c r="I26" s="115" t="s">
        <v>27</v>
      </c>
      <c r="J26" s="106" t="str">
        <f>IF('Rekapitulace stavby'!AN20="","",'Rekapitulace stavby'!AN20)</f>
        <v/>
      </c>
      <c r="K26" s="37"/>
      <c r="L26" s="11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2" customFormat="1" ht="6.95" customHeight="1">
      <c r="A27" s="37"/>
      <c r="B27" s="42"/>
      <c r="C27" s="37"/>
      <c r="D27" s="37"/>
      <c r="E27" s="37"/>
      <c r="F27" s="37"/>
      <c r="G27" s="37"/>
      <c r="H27" s="37"/>
      <c r="I27" s="37"/>
      <c r="J27" s="37"/>
      <c r="K27" s="37"/>
      <c r="L27" s="116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pans="1:31" s="2" customFormat="1" ht="12" customHeight="1">
      <c r="A28" s="37"/>
      <c r="B28" s="42"/>
      <c r="C28" s="37"/>
      <c r="D28" s="115" t="s">
        <v>33</v>
      </c>
      <c r="E28" s="37"/>
      <c r="F28" s="37"/>
      <c r="G28" s="37"/>
      <c r="H28" s="37"/>
      <c r="I28" s="37"/>
      <c r="J28" s="37"/>
      <c r="K28" s="37"/>
      <c r="L28" s="11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8" customFormat="1" ht="16.5" customHeight="1">
      <c r="A29" s="118"/>
      <c r="B29" s="119"/>
      <c r="C29" s="118"/>
      <c r="D29" s="118"/>
      <c r="E29" s="402" t="s">
        <v>19</v>
      </c>
      <c r="F29" s="402"/>
      <c r="G29" s="402"/>
      <c r="H29" s="402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7"/>
      <c r="B30" s="42"/>
      <c r="C30" s="37"/>
      <c r="D30" s="37"/>
      <c r="E30" s="37"/>
      <c r="F30" s="37"/>
      <c r="G30" s="37"/>
      <c r="H30" s="37"/>
      <c r="I30" s="37"/>
      <c r="J30" s="37"/>
      <c r="K30" s="37"/>
      <c r="L30" s="11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21"/>
      <c r="E31" s="121"/>
      <c r="F31" s="121"/>
      <c r="G31" s="121"/>
      <c r="H31" s="121"/>
      <c r="I31" s="121"/>
      <c r="J31" s="121"/>
      <c r="K31" s="121"/>
      <c r="L31" s="11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25.35" customHeight="1">
      <c r="A32" s="37"/>
      <c r="B32" s="42"/>
      <c r="C32" s="37"/>
      <c r="D32" s="122" t="s">
        <v>35</v>
      </c>
      <c r="E32" s="37"/>
      <c r="F32" s="37"/>
      <c r="G32" s="37"/>
      <c r="H32" s="37"/>
      <c r="I32" s="37"/>
      <c r="J32" s="123">
        <f>ROUND(J94, 2)</f>
        <v>0</v>
      </c>
      <c r="K32" s="37"/>
      <c r="L32" s="11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6.95" customHeight="1">
      <c r="A33" s="37"/>
      <c r="B33" s="42"/>
      <c r="C33" s="37"/>
      <c r="D33" s="121"/>
      <c r="E33" s="121"/>
      <c r="F33" s="121"/>
      <c r="G33" s="121"/>
      <c r="H33" s="121"/>
      <c r="I33" s="121"/>
      <c r="J33" s="121"/>
      <c r="K33" s="121"/>
      <c r="L33" s="11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37"/>
      <c r="F34" s="124" t="s">
        <v>37</v>
      </c>
      <c r="G34" s="37"/>
      <c r="H34" s="37"/>
      <c r="I34" s="124" t="s">
        <v>36</v>
      </c>
      <c r="J34" s="124" t="s">
        <v>38</v>
      </c>
      <c r="K34" s="37"/>
      <c r="L34" s="11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customHeight="1">
      <c r="A35" s="37"/>
      <c r="B35" s="42"/>
      <c r="C35" s="37"/>
      <c r="D35" s="125" t="s">
        <v>39</v>
      </c>
      <c r="E35" s="115" t="s">
        <v>40</v>
      </c>
      <c r="F35" s="126">
        <f>ROUND((SUM(BE94:BE259)),  2)</f>
        <v>0</v>
      </c>
      <c r="G35" s="37"/>
      <c r="H35" s="37"/>
      <c r="I35" s="127">
        <v>0.21</v>
      </c>
      <c r="J35" s="126">
        <f>ROUND(((SUM(BE94:BE259))*I35),  2)</f>
        <v>0</v>
      </c>
      <c r="K35" s="37"/>
      <c r="L35" s="11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customHeight="1">
      <c r="A36" s="37"/>
      <c r="B36" s="42"/>
      <c r="C36" s="37"/>
      <c r="D36" s="37"/>
      <c r="E36" s="115" t="s">
        <v>41</v>
      </c>
      <c r="F36" s="126">
        <f>ROUND((SUM(BF94:BF259)),  2)</f>
        <v>0</v>
      </c>
      <c r="G36" s="37"/>
      <c r="H36" s="37"/>
      <c r="I36" s="127">
        <v>0.12</v>
      </c>
      <c r="J36" s="126">
        <f>ROUND(((SUM(BF94:BF259))*I36),  2)</f>
        <v>0</v>
      </c>
      <c r="K36" s="37"/>
      <c r="L36" s="11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15" t="s">
        <v>42</v>
      </c>
      <c r="F37" s="126">
        <f>ROUND((SUM(BG94:BG259)),  2)</f>
        <v>0</v>
      </c>
      <c r="G37" s="37"/>
      <c r="H37" s="37"/>
      <c r="I37" s="127">
        <v>0.21</v>
      </c>
      <c r="J37" s="126">
        <f>0</f>
        <v>0</v>
      </c>
      <c r="K37" s="37"/>
      <c r="L37" s="11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14.45" hidden="1" customHeight="1">
      <c r="A38" s="37"/>
      <c r="B38" s="42"/>
      <c r="C38" s="37"/>
      <c r="D38" s="37"/>
      <c r="E38" s="115" t="s">
        <v>43</v>
      </c>
      <c r="F38" s="126">
        <f>ROUND((SUM(BH94:BH259)),  2)</f>
        <v>0</v>
      </c>
      <c r="G38" s="37"/>
      <c r="H38" s="37"/>
      <c r="I38" s="127">
        <v>0.12</v>
      </c>
      <c r="J38" s="126">
        <f>0</f>
        <v>0</v>
      </c>
      <c r="K38" s="37"/>
      <c r="L38" s="11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14.45" hidden="1" customHeight="1">
      <c r="A39" s="37"/>
      <c r="B39" s="42"/>
      <c r="C39" s="37"/>
      <c r="D39" s="37"/>
      <c r="E39" s="115" t="s">
        <v>44</v>
      </c>
      <c r="F39" s="126">
        <f>ROUND((SUM(BI94:BI259)),  2)</f>
        <v>0</v>
      </c>
      <c r="G39" s="37"/>
      <c r="H39" s="37"/>
      <c r="I39" s="127">
        <v>0</v>
      </c>
      <c r="J39" s="126">
        <f>0</f>
        <v>0</v>
      </c>
      <c r="K39" s="37"/>
      <c r="L39" s="11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6.95" customHeight="1">
      <c r="A40" s="37"/>
      <c r="B40" s="42"/>
      <c r="C40" s="37"/>
      <c r="D40" s="37"/>
      <c r="E40" s="37"/>
      <c r="F40" s="37"/>
      <c r="G40" s="37"/>
      <c r="H40" s="37"/>
      <c r="I40" s="37"/>
      <c r="J40" s="37"/>
      <c r="K40" s="37"/>
      <c r="L40" s="11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pans="1:31" s="2" customFormat="1" ht="25.35" customHeight="1">
      <c r="A41" s="37"/>
      <c r="B41" s="42"/>
      <c r="C41" s="128"/>
      <c r="D41" s="129" t="s">
        <v>45</v>
      </c>
      <c r="E41" s="130"/>
      <c r="F41" s="130"/>
      <c r="G41" s="131" t="s">
        <v>46</v>
      </c>
      <c r="H41" s="132" t="s">
        <v>47</v>
      </c>
      <c r="I41" s="130"/>
      <c r="J41" s="133">
        <f>SUM(J32:J39)</f>
        <v>0</v>
      </c>
      <c r="K41" s="134"/>
      <c r="L41" s="116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pans="1:31" s="2" customFormat="1" ht="14.45" customHeight="1">
      <c r="A42" s="37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pans="1:31" s="2" customFormat="1" ht="6.95" customHeight="1">
      <c r="A46" s="37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24.95" customHeight="1">
      <c r="A47" s="37"/>
      <c r="B47" s="38"/>
      <c r="C47" s="26" t="s">
        <v>99</v>
      </c>
      <c r="D47" s="39"/>
      <c r="E47" s="39"/>
      <c r="F47" s="39"/>
      <c r="G47" s="39"/>
      <c r="H47" s="39"/>
      <c r="I47" s="39"/>
      <c r="J47" s="39"/>
      <c r="K47" s="39"/>
      <c r="L47" s="11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6.95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1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16</v>
      </c>
      <c r="D49" s="39"/>
      <c r="E49" s="39"/>
      <c r="F49" s="39"/>
      <c r="G49" s="39"/>
      <c r="H49" s="39"/>
      <c r="I49" s="39"/>
      <c r="J49" s="39"/>
      <c r="K49" s="39"/>
      <c r="L49" s="11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403" t="str">
        <f>E7</f>
        <v>Rekonstrukce budov pro instalaci FVE</v>
      </c>
      <c r="F50" s="404"/>
      <c r="G50" s="404"/>
      <c r="H50" s="404"/>
      <c r="I50" s="39"/>
      <c r="J50" s="39"/>
      <c r="K50" s="39"/>
      <c r="L50" s="11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1" customFormat="1" ht="12" customHeight="1">
      <c r="B51" s="24"/>
      <c r="C51" s="32" t="s">
        <v>97</v>
      </c>
      <c r="D51" s="25"/>
      <c r="E51" s="25"/>
      <c r="F51" s="25"/>
      <c r="G51" s="25"/>
      <c r="H51" s="25"/>
      <c r="I51" s="25"/>
      <c r="J51" s="25"/>
      <c r="K51" s="25"/>
      <c r="L51" s="23"/>
    </row>
    <row r="52" spans="1:47" s="2" customFormat="1" ht="16.5" customHeight="1">
      <c r="A52" s="37"/>
      <c r="B52" s="38"/>
      <c r="C52" s="39"/>
      <c r="D52" s="39"/>
      <c r="E52" s="403" t="s">
        <v>681</v>
      </c>
      <c r="F52" s="405"/>
      <c r="G52" s="405"/>
      <c r="H52" s="405"/>
      <c r="I52" s="39"/>
      <c r="J52" s="39"/>
      <c r="K52" s="39"/>
      <c r="L52" s="11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12" customHeight="1">
      <c r="A53" s="37"/>
      <c r="B53" s="38"/>
      <c r="C53" s="32" t="s">
        <v>682</v>
      </c>
      <c r="D53" s="39"/>
      <c r="E53" s="39"/>
      <c r="F53" s="39"/>
      <c r="G53" s="39"/>
      <c r="H53" s="39"/>
      <c r="I53" s="39"/>
      <c r="J53" s="39"/>
      <c r="K53" s="39"/>
      <c r="L53" s="11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6.5" customHeight="1">
      <c r="A54" s="37"/>
      <c r="B54" s="38"/>
      <c r="C54" s="39"/>
      <c r="D54" s="39"/>
      <c r="E54" s="352" t="str">
        <f>E11</f>
        <v>D.1.4.LA - LPS - objekt A</v>
      </c>
      <c r="F54" s="405"/>
      <c r="G54" s="405"/>
      <c r="H54" s="405"/>
      <c r="I54" s="39"/>
      <c r="J54" s="39"/>
      <c r="K54" s="39"/>
      <c r="L54" s="11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6.95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1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2" customHeight="1">
      <c r="A56" s="37"/>
      <c r="B56" s="38"/>
      <c r="C56" s="32" t="s">
        <v>21</v>
      </c>
      <c r="D56" s="39"/>
      <c r="E56" s="39"/>
      <c r="F56" s="30" t="str">
        <f>F14</f>
        <v xml:space="preserve"> </v>
      </c>
      <c r="G56" s="39"/>
      <c r="H56" s="39"/>
      <c r="I56" s="32" t="s">
        <v>23</v>
      </c>
      <c r="J56" s="62" t="str">
        <f>IF(J14="","",J14)</f>
        <v>22. 5. 2024</v>
      </c>
      <c r="K56" s="39"/>
      <c r="L56" s="11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6.95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1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5.2" customHeight="1">
      <c r="A58" s="37"/>
      <c r="B58" s="38"/>
      <c r="C58" s="32" t="s">
        <v>25</v>
      </c>
      <c r="D58" s="39"/>
      <c r="E58" s="39"/>
      <c r="F58" s="30" t="str">
        <f>E17</f>
        <v xml:space="preserve"> </v>
      </c>
      <c r="G58" s="39"/>
      <c r="H58" s="39"/>
      <c r="I58" s="32" t="s">
        <v>30</v>
      </c>
      <c r="J58" s="35" t="str">
        <f>E23</f>
        <v xml:space="preserve"> </v>
      </c>
      <c r="K58" s="39"/>
      <c r="L58" s="11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15.2" customHeight="1">
      <c r="A59" s="37"/>
      <c r="B59" s="38"/>
      <c r="C59" s="32" t="s">
        <v>28</v>
      </c>
      <c r="D59" s="39"/>
      <c r="E59" s="39"/>
      <c r="F59" s="30" t="str">
        <f>IF(E20="","",E20)</f>
        <v>Vyplň údaj</v>
      </c>
      <c r="G59" s="39"/>
      <c r="H59" s="39"/>
      <c r="I59" s="32" t="s">
        <v>32</v>
      </c>
      <c r="J59" s="35" t="str">
        <f>E26</f>
        <v xml:space="preserve"> </v>
      </c>
      <c r="K59" s="39"/>
      <c r="L59" s="11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pans="1:47" s="2" customFormat="1" ht="10.35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16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pans="1:47" s="2" customFormat="1" ht="29.25" customHeight="1">
      <c r="A61" s="37"/>
      <c r="B61" s="38"/>
      <c r="C61" s="139" t="s">
        <v>100</v>
      </c>
      <c r="D61" s="140"/>
      <c r="E61" s="140"/>
      <c r="F61" s="140"/>
      <c r="G61" s="140"/>
      <c r="H61" s="140"/>
      <c r="I61" s="140"/>
      <c r="J61" s="141" t="s">
        <v>101</v>
      </c>
      <c r="K61" s="140"/>
      <c r="L61" s="116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1:47" s="2" customFormat="1" ht="10.35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16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47" s="2" customFormat="1" ht="22.9" customHeight="1">
      <c r="A63" s="37"/>
      <c r="B63" s="38"/>
      <c r="C63" s="142" t="s">
        <v>67</v>
      </c>
      <c r="D63" s="39"/>
      <c r="E63" s="39"/>
      <c r="F63" s="39"/>
      <c r="G63" s="39"/>
      <c r="H63" s="39"/>
      <c r="I63" s="39"/>
      <c r="J63" s="80">
        <f>J94</f>
        <v>0</v>
      </c>
      <c r="K63" s="39"/>
      <c r="L63" s="116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20" t="s">
        <v>102</v>
      </c>
    </row>
    <row r="64" spans="1:47" s="9" customFormat="1" ht="24.95" customHeight="1">
      <c r="B64" s="143"/>
      <c r="C64" s="144"/>
      <c r="D64" s="145" t="s">
        <v>103</v>
      </c>
      <c r="E64" s="146"/>
      <c r="F64" s="146"/>
      <c r="G64" s="146"/>
      <c r="H64" s="146"/>
      <c r="I64" s="146"/>
      <c r="J64" s="147">
        <f>J95</f>
        <v>0</v>
      </c>
      <c r="K64" s="144"/>
      <c r="L64" s="148"/>
    </row>
    <row r="65" spans="1:31" s="10" customFormat="1" ht="19.899999999999999" customHeight="1">
      <c r="B65" s="149"/>
      <c r="C65" s="100"/>
      <c r="D65" s="150" t="s">
        <v>684</v>
      </c>
      <c r="E65" s="151"/>
      <c r="F65" s="151"/>
      <c r="G65" s="151"/>
      <c r="H65" s="151"/>
      <c r="I65" s="151"/>
      <c r="J65" s="152">
        <f>J96</f>
        <v>0</v>
      </c>
      <c r="K65" s="100"/>
      <c r="L65" s="153"/>
    </row>
    <row r="66" spans="1:31" s="10" customFormat="1" ht="14.85" customHeight="1">
      <c r="B66" s="149"/>
      <c r="C66" s="100"/>
      <c r="D66" s="150" t="s">
        <v>685</v>
      </c>
      <c r="E66" s="151"/>
      <c r="F66" s="151"/>
      <c r="G66" s="151"/>
      <c r="H66" s="151"/>
      <c r="I66" s="151"/>
      <c r="J66" s="152">
        <f>J97</f>
        <v>0</v>
      </c>
      <c r="K66" s="100"/>
      <c r="L66" s="153"/>
    </row>
    <row r="67" spans="1:31" s="10" customFormat="1" ht="19.899999999999999" customHeight="1">
      <c r="B67" s="149"/>
      <c r="C67" s="100"/>
      <c r="D67" s="150" t="s">
        <v>686</v>
      </c>
      <c r="E67" s="151"/>
      <c r="F67" s="151"/>
      <c r="G67" s="151"/>
      <c r="H67" s="151"/>
      <c r="I67" s="151"/>
      <c r="J67" s="152">
        <f>J104</f>
        <v>0</v>
      </c>
      <c r="K67" s="100"/>
      <c r="L67" s="153"/>
    </row>
    <row r="68" spans="1:31" s="10" customFormat="1" ht="14.85" customHeight="1">
      <c r="B68" s="149"/>
      <c r="C68" s="100"/>
      <c r="D68" s="150" t="s">
        <v>687</v>
      </c>
      <c r="E68" s="151"/>
      <c r="F68" s="151"/>
      <c r="G68" s="151"/>
      <c r="H68" s="151"/>
      <c r="I68" s="151"/>
      <c r="J68" s="152">
        <f>J105</f>
        <v>0</v>
      </c>
      <c r="K68" s="100"/>
      <c r="L68" s="153"/>
    </row>
    <row r="69" spans="1:31" s="10" customFormat="1" ht="14.85" customHeight="1">
      <c r="B69" s="149"/>
      <c r="C69" s="100"/>
      <c r="D69" s="150" t="s">
        <v>688</v>
      </c>
      <c r="E69" s="151"/>
      <c r="F69" s="151"/>
      <c r="G69" s="151"/>
      <c r="H69" s="151"/>
      <c r="I69" s="151"/>
      <c r="J69" s="152">
        <f>J118</f>
        <v>0</v>
      </c>
      <c r="K69" s="100"/>
      <c r="L69" s="153"/>
    </row>
    <row r="70" spans="1:31" s="10" customFormat="1" ht="19.899999999999999" customHeight="1">
      <c r="B70" s="149"/>
      <c r="C70" s="100"/>
      <c r="D70" s="150" t="s">
        <v>119</v>
      </c>
      <c r="E70" s="151"/>
      <c r="F70" s="151"/>
      <c r="G70" s="151"/>
      <c r="H70" s="151"/>
      <c r="I70" s="151"/>
      <c r="J70" s="152">
        <f>J130</f>
        <v>0</v>
      </c>
      <c r="K70" s="100"/>
      <c r="L70" s="153"/>
    </row>
    <row r="71" spans="1:31" s="9" customFormat="1" ht="24.95" customHeight="1">
      <c r="B71" s="143"/>
      <c r="C71" s="144"/>
      <c r="D71" s="145" t="s">
        <v>127</v>
      </c>
      <c r="E71" s="146"/>
      <c r="F71" s="146"/>
      <c r="G71" s="146"/>
      <c r="H71" s="146"/>
      <c r="I71" s="146"/>
      <c r="J71" s="147">
        <f>J134</f>
        <v>0</v>
      </c>
      <c r="K71" s="144"/>
      <c r="L71" s="148"/>
    </row>
    <row r="72" spans="1:31" s="10" customFormat="1" ht="19.899999999999999" customHeight="1">
      <c r="B72" s="149"/>
      <c r="C72" s="100"/>
      <c r="D72" s="150" t="s">
        <v>128</v>
      </c>
      <c r="E72" s="151"/>
      <c r="F72" s="151"/>
      <c r="G72" s="151"/>
      <c r="H72" s="151"/>
      <c r="I72" s="151"/>
      <c r="J72" s="152">
        <f>J227</f>
        <v>0</v>
      </c>
      <c r="K72" s="100"/>
      <c r="L72" s="153"/>
    </row>
    <row r="73" spans="1:31" s="2" customFormat="1" ht="21.75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1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6.95" customHeight="1">
      <c r="A74" s="37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1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8" spans="1:31" s="2" customFormat="1" ht="6.95" customHeight="1">
      <c r="A78" s="37"/>
      <c r="B78" s="52"/>
      <c r="C78" s="53"/>
      <c r="D78" s="53"/>
      <c r="E78" s="53"/>
      <c r="F78" s="53"/>
      <c r="G78" s="53"/>
      <c r="H78" s="53"/>
      <c r="I78" s="53"/>
      <c r="J78" s="53"/>
      <c r="K78" s="53"/>
      <c r="L78" s="11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24.95" customHeight="1">
      <c r="A79" s="37"/>
      <c r="B79" s="38"/>
      <c r="C79" s="26" t="s">
        <v>131</v>
      </c>
      <c r="D79" s="39"/>
      <c r="E79" s="39"/>
      <c r="F79" s="39"/>
      <c r="G79" s="39"/>
      <c r="H79" s="39"/>
      <c r="I79" s="39"/>
      <c r="J79" s="39"/>
      <c r="K79" s="39"/>
      <c r="L79" s="11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6.95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16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3" s="2" customFormat="1" ht="12" customHeight="1">
      <c r="A81" s="37"/>
      <c r="B81" s="38"/>
      <c r="C81" s="32" t="s">
        <v>16</v>
      </c>
      <c r="D81" s="39"/>
      <c r="E81" s="39"/>
      <c r="F81" s="39"/>
      <c r="G81" s="39"/>
      <c r="H81" s="39"/>
      <c r="I81" s="39"/>
      <c r="J81" s="39"/>
      <c r="K81" s="39"/>
      <c r="L81" s="11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3" s="2" customFormat="1" ht="16.5" customHeight="1">
      <c r="A82" s="37"/>
      <c r="B82" s="38"/>
      <c r="C82" s="39"/>
      <c r="D82" s="39"/>
      <c r="E82" s="403" t="str">
        <f>E7</f>
        <v>Rekonstrukce budov pro instalaci FVE</v>
      </c>
      <c r="F82" s="404"/>
      <c r="G82" s="404"/>
      <c r="H82" s="404"/>
      <c r="I82" s="39"/>
      <c r="J82" s="39"/>
      <c r="K82" s="39"/>
      <c r="L82" s="11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3" s="1" customFormat="1" ht="12" customHeight="1">
      <c r="B83" s="24"/>
      <c r="C83" s="32" t="s">
        <v>97</v>
      </c>
      <c r="D83" s="25"/>
      <c r="E83" s="25"/>
      <c r="F83" s="25"/>
      <c r="G83" s="25"/>
      <c r="H83" s="25"/>
      <c r="I83" s="25"/>
      <c r="J83" s="25"/>
      <c r="K83" s="25"/>
      <c r="L83" s="23"/>
    </row>
    <row r="84" spans="1:63" s="2" customFormat="1" ht="16.5" customHeight="1">
      <c r="A84" s="37"/>
      <c r="B84" s="38"/>
      <c r="C84" s="39"/>
      <c r="D84" s="39"/>
      <c r="E84" s="403" t="s">
        <v>681</v>
      </c>
      <c r="F84" s="405"/>
      <c r="G84" s="405"/>
      <c r="H84" s="405"/>
      <c r="I84" s="39"/>
      <c r="J84" s="39"/>
      <c r="K84" s="39"/>
      <c r="L84" s="116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3" s="2" customFormat="1" ht="12" customHeight="1">
      <c r="A85" s="37"/>
      <c r="B85" s="38"/>
      <c r="C85" s="32" t="s">
        <v>682</v>
      </c>
      <c r="D85" s="39"/>
      <c r="E85" s="39"/>
      <c r="F85" s="39"/>
      <c r="G85" s="39"/>
      <c r="H85" s="39"/>
      <c r="I85" s="39"/>
      <c r="J85" s="39"/>
      <c r="K85" s="39"/>
      <c r="L85" s="116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3" s="2" customFormat="1" ht="16.5" customHeight="1">
      <c r="A86" s="37"/>
      <c r="B86" s="38"/>
      <c r="C86" s="39"/>
      <c r="D86" s="39"/>
      <c r="E86" s="352" t="str">
        <f>E11</f>
        <v>D.1.4.LA - LPS - objekt A</v>
      </c>
      <c r="F86" s="405"/>
      <c r="G86" s="405"/>
      <c r="H86" s="405"/>
      <c r="I86" s="39"/>
      <c r="J86" s="39"/>
      <c r="K86" s="39"/>
      <c r="L86" s="116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63" s="2" customFormat="1" ht="6.95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16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pans="1:63" s="2" customFormat="1" ht="12" customHeight="1">
      <c r="A88" s="37"/>
      <c r="B88" s="38"/>
      <c r="C88" s="32" t="s">
        <v>21</v>
      </c>
      <c r="D88" s="39"/>
      <c r="E88" s="39"/>
      <c r="F88" s="30" t="str">
        <f>F14</f>
        <v xml:space="preserve"> </v>
      </c>
      <c r="G88" s="39"/>
      <c r="H88" s="39"/>
      <c r="I88" s="32" t="s">
        <v>23</v>
      </c>
      <c r="J88" s="62" t="str">
        <f>IF(J14="","",J14)</f>
        <v>22. 5. 2024</v>
      </c>
      <c r="K88" s="39"/>
      <c r="L88" s="116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pans="1:63" s="2" customFormat="1" ht="6.95" customHeight="1">
      <c r="A89" s="37"/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116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pans="1:63" s="2" customFormat="1" ht="15.2" customHeight="1">
      <c r="A90" s="37"/>
      <c r="B90" s="38"/>
      <c r="C90" s="32" t="s">
        <v>25</v>
      </c>
      <c r="D90" s="39"/>
      <c r="E90" s="39"/>
      <c r="F90" s="30" t="str">
        <f>E17</f>
        <v xml:space="preserve"> </v>
      </c>
      <c r="G90" s="39"/>
      <c r="H90" s="39"/>
      <c r="I90" s="32" t="s">
        <v>30</v>
      </c>
      <c r="J90" s="35" t="str">
        <f>E23</f>
        <v xml:space="preserve"> </v>
      </c>
      <c r="K90" s="39"/>
      <c r="L90" s="116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pans="1:63" s="2" customFormat="1" ht="15.2" customHeight="1">
      <c r="A91" s="37"/>
      <c r="B91" s="38"/>
      <c r="C91" s="32" t="s">
        <v>28</v>
      </c>
      <c r="D91" s="39"/>
      <c r="E91" s="39"/>
      <c r="F91" s="30" t="str">
        <f>IF(E20="","",E20)</f>
        <v>Vyplň údaj</v>
      </c>
      <c r="G91" s="39"/>
      <c r="H91" s="39"/>
      <c r="I91" s="32" t="s">
        <v>32</v>
      </c>
      <c r="J91" s="35" t="str">
        <f>E26</f>
        <v xml:space="preserve"> </v>
      </c>
      <c r="K91" s="39"/>
      <c r="L91" s="116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pans="1:63" s="2" customFormat="1" ht="10.35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116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pans="1:63" s="11" customFormat="1" ht="29.25" customHeight="1">
      <c r="A93" s="154"/>
      <c r="B93" s="155"/>
      <c r="C93" s="156" t="s">
        <v>132</v>
      </c>
      <c r="D93" s="157" t="s">
        <v>54</v>
      </c>
      <c r="E93" s="157" t="s">
        <v>50</v>
      </c>
      <c r="F93" s="157" t="s">
        <v>51</v>
      </c>
      <c r="G93" s="157" t="s">
        <v>133</v>
      </c>
      <c r="H93" s="157" t="s">
        <v>134</v>
      </c>
      <c r="I93" s="157" t="s">
        <v>135</v>
      </c>
      <c r="J93" s="158" t="s">
        <v>101</v>
      </c>
      <c r="K93" s="159" t="s">
        <v>136</v>
      </c>
      <c r="L93" s="160"/>
      <c r="M93" s="71" t="s">
        <v>19</v>
      </c>
      <c r="N93" s="72" t="s">
        <v>39</v>
      </c>
      <c r="O93" s="72" t="s">
        <v>137</v>
      </c>
      <c r="P93" s="72" t="s">
        <v>138</v>
      </c>
      <c r="Q93" s="72" t="s">
        <v>139</v>
      </c>
      <c r="R93" s="72" t="s">
        <v>140</v>
      </c>
      <c r="S93" s="72" t="s">
        <v>141</v>
      </c>
      <c r="T93" s="73" t="s">
        <v>142</v>
      </c>
      <c r="U93" s="154"/>
      <c r="V93" s="154"/>
      <c r="W93" s="154"/>
      <c r="X93" s="154"/>
      <c r="Y93" s="154"/>
      <c r="Z93" s="154"/>
      <c r="AA93" s="154"/>
      <c r="AB93" s="154"/>
      <c r="AC93" s="154"/>
      <c r="AD93" s="154"/>
      <c r="AE93" s="154"/>
    </row>
    <row r="94" spans="1:63" s="2" customFormat="1" ht="22.9" customHeight="1">
      <c r="A94" s="37"/>
      <c r="B94" s="38"/>
      <c r="C94" s="78" t="s">
        <v>143</v>
      </c>
      <c r="D94" s="39"/>
      <c r="E94" s="39"/>
      <c r="F94" s="39"/>
      <c r="G94" s="39"/>
      <c r="H94" s="39"/>
      <c r="I94" s="39"/>
      <c r="J94" s="161">
        <f>BK94</f>
        <v>0</v>
      </c>
      <c r="K94" s="39"/>
      <c r="L94" s="42"/>
      <c r="M94" s="74"/>
      <c r="N94" s="162"/>
      <c r="O94" s="75"/>
      <c r="P94" s="163">
        <f>P95+P134</f>
        <v>0</v>
      </c>
      <c r="Q94" s="75"/>
      <c r="R94" s="163">
        <f>R95+R134</f>
        <v>23.795500000000001</v>
      </c>
      <c r="S94" s="75"/>
      <c r="T94" s="164">
        <f>T95+T134</f>
        <v>6.5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20" t="s">
        <v>68</v>
      </c>
      <c r="AU94" s="20" t="s">
        <v>102</v>
      </c>
      <c r="BK94" s="165">
        <f>BK95+BK134</f>
        <v>0</v>
      </c>
    </row>
    <row r="95" spans="1:63" s="12" customFormat="1" ht="25.9" customHeight="1">
      <c r="B95" s="166"/>
      <c r="C95" s="167"/>
      <c r="D95" s="168" t="s">
        <v>68</v>
      </c>
      <c r="E95" s="169" t="s">
        <v>144</v>
      </c>
      <c r="F95" s="169" t="s">
        <v>145</v>
      </c>
      <c r="G95" s="167"/>
      <c r="H95" s="167"/>
      <c r="I95" s="170"/>
      <c r="J95" s="171">
        <f>BK95</f>
        <v>0</v>
      </c>
      <c r="K95" s="167"/>
      <c r="L95" s="172"/>
      <c r="M95" s="173"/>
      <c r="N95" s="174"/>
      <c r="O95" s="174"/>
      <c r="P95" s="175">
        <f>P96+P104+P130</f>
        <v>0</v>
      </c>
      <c r="Q95" s="174"/>
      <c r="R95" s="175">
        <f>R96+R104+R130</f>
        <v>23.795500000000001</v>
      </c>
      <c r="S95" s="174"/>
      <c r="T95" s="176">
        <f>T96+T104+T130</f>
        <v>6.5</v>
      </c>
      <c r="AR95" s="177" t="s">
        <v>77</v>
      </c>
      <c r="AT95" s="178" t="s">
        <v>68</v>
      </c>
      <c r="AU95" s="178" t="s">
        <v>69</v>
      </c>
      <c r="AY95" s="177" t="s">
        <v>146</v>
      </c>
      <c r="BK95" s="179">
        <f>BK96+BK104+BK130</f>
        <v>0</v>
      </c>
    </row>
    <row r="96" spans="1:63" s="12" customFormat="1" ht="22.9" customHeight="1">
      <c r="B96" s="166"/>
      <c r="C96" s="167"/>
      <c r="D96" s="168" t="s">
        <v>68</v>
      </c>
      <c r="E96" s="180" t="s">
        <v>77</v>
      </c>
      <c r="F96" s="180" t="s">
        <v>689</v>
      </c>
      <c r="G96" s="167"/>
      <c r="H96" s="167"/>
      <c r="I96" s="170"/>
      <c r="J96" s="181">
        <f>BK96</f>
        <v>0</v>
      </c>
      <c r="K96" s="167"/>
      <c r="L96" s="172"/>
      <c r="M96" s="173"/>
      <c r="N96" s="174"/>
      <c r="O96" s="174"/>
      <c r="P96" s="175">
        <f>P97</f>
        <v>0</v>
      </c>
      <c r="Q96" s="174"/>
      <c r="R96" s="175">
        <f>R97</f>
        <v>0</v>
      </c>
      <c r="S96" s="174"/>
      <c r="T96" s="176">
        <f>T97</f>
        <v>6.5</v>
      </c>
      <c r="AR96" s="177" t="s">
        <v>77</v>
      </c>
      <c r="AT96" s="178" t="s">
        <v>68</v>
      </c>
      <c r="AU96" s="178" t="s">
        <v>77</v>
      </c>
      <c r="AY96" s="177" t="s">
        <v>146</v>
      </c>
      <c r="BK96" s="179">
        <f>BK97</f>
        <v>0</v>
      </c>
    </row>
    <row r="97" spans="1:65" s="12" customFormat="1" ht="20.85" customHeight="1">
      <c r="B97" s="166"/>
      <c r="C97" s="167"/>
      <c r="D97" s="168" t="s">
        <v>68</v>
      </c>
      <c r="E97" s="180" t="s">
        <v>228</v>
      </c>
      <c r="F97" s="180" t="s">
        <v>690</v>
      </c>
      <c r="G97" s="167"/>
      <c r="H97" s="167"/>
      <c r="I97" s="170"/>
      <c r="J97" s="181">
        <f>BK97</f>
        <v>0</v>
      </c>
      <c r="K97" s="167"/>
      <c r="L97" s="172"/>
      <c r="M97" s="173"/>
      <c r="N97" s="174"/>
      <c r="O97" s="174"/>
      <c r="P97" s="175">
        <f>SUM(P98:P103)</f>
        <v>0</v>
      </c>
      <c r="Q97" s="174"/>
      <c r="R97" s="175">
        <f>SUM(R98:R103)</f>
        <v>0</v>
      </c>
      <c r="S97" s="174"/>
      <c r="T97" s="176">
        <f>SUM(T98:T103)</f>
        <v>6.5</v>
      </c>
      <c r="AR97" s="177" t="s">
        <v>77</v>
      </c>
      <c r="AT97" s="178" t="s">
        <v>68</v>
      </c>
      <c r="AU97" s="178" t="s">
        <v>79</v>
      </c>
      <c r="AY97" s="177" t="s">
        <v>146</v>
      </c>
      <c r="BK97" s="179">
        <f>SUM(BK98:BK103)</f>
        <v>0</v>
      </c>
    </row>
    <row r="98" spans="1:65" s="2" customFormat="1" ht="24.2" customHeight="1">
      <c r="A98" s="37"/>
      <c r="B98" s="38"/>
      <c r="C98" s="182" t="s">
        <v>77</v>
      </c>
      <c r="D98" s="182" t="s">
        <v>151</v>
      </c>
      <c r="E98" s="183" t="s">
        <v>691</v>
      </c>
      <c r="F98" s="184" t="s">
        <v>692</v>
      </c>
      <c r="G98" s="185" t="s">
        <v>154</v>
      </c>
      <c r="H98" s="186">
        <v>25</v>
      </c>
      <c r="I98" s="187"/>
      <c r="J98" s="188">
        <f>ROUND(I98*H98,2)</f>
        <v>0</v>
      </c>
      <c r="K98" s="189"/>
      <c r="L98" s="42"/>
      <c r="M98" s="190" t="s">
        <v>19</v>
      </c>
      <c r="N98" s="191" t="s">
        <v>40</v>
      </c>
      <c r="O98" s="67"/>
      <c r="P98" s="192">
        <f>O98*H98</f>
        <v>0</v>
      </c>
      <c r="Q98" s="192">
        <v>0</v>
      </c>
      <c r="R98" s="192">
        <f>Q98*H98</f>
        <v>0</v>
      </c>
      <c r="S98" s="192">
        <v>0.26</v>
      </c>
      <c r="T98" s="193">
        <f>S98*H98</f>
        <v>6.5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4" t="s">
        <v>155</v>
      </c>
      <c r="AT98" s="194" t="s">
        <v>151</v>
      </c>
      <c r="AU98" s="194" t="s">
        <v>147</v>
      </c>
      <c r="AY98" s="20" t="s">
        <v>146</v>
      </c>
      <c r="BE98" s="195">
        <f>IF(N98="základní",J98,0)</f>
        <v>0</v>
      </c>
      <c r="BF98" s="195">
        <f>IF(N98="snížená",J98,0)</f>
        <v>0</v>
      </c>
      <c r="BG98" s="195">
        <f>IF(N98="zákl. přenesená",J98,0)</f>
        <v>0</v>
      </c>
      <c r="BH98" s="195">
        <f>IF(N98="sníž. přenesená",J98,0)</f>
        <v>0</v>
      </c>
      <c r="BI98" s="195">
        <f>IF(N98="nulová",J98,0)</f>
        <v>0</v>
      </c>
      <c r="BJ98" s="20" t="s">
        <v>77</v>
      </c>
      <c r="BK98" s="195">
        <f>ROUND(I98*H98,2)</f>
        <v>0</v>
      </c>
      <c r="BL98" s="20" t="s">
        <v>155</v>
      </c>
      <c r="BM98" s="194" t="s">
        <v>857</v>
      </c>
    </row>
    <row r="99" spans="1:65" s="2" customFormat="1" ht="39">
      <c r="A99" s="37"/>
      <c r="B99" s="38"/>
      <c r="C99" s="39"/>
      <c r="D99" s="196" t="s">
        <v>157</v>
      </c>
      <c r="E99" s="39"/>
      <c r="F99" s="197" t="s">
        <v>694</v>
      </c>
      <c r="G99" s="39"/>
      <c r="H99" s="39"/>
      <c r="I99" s="198"/>
      <c r="J99" s="39"/>
      <c r="K99" s="39"/>
      <c r="L99" s="42"/>
      <c r="M99" s="199"/>
      <c r="N99" s="200"/>
      <c r="O99" s="67"/>
      <c r="P99" s="67"/>
      <c r="Q99" s="67"/>
      <c r="R99" s="67"/>
      <c r="S99" s="67"/>
      <c r="T99" s="68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20" t="s">
        <v>157</v>
      </c>
      <c r="AU99" s="20" t="s">
        <v>147</v>
      </c>
    </row>
    <row r="100" spans="1:65" s="2" customFormat="1" ht="11.25">
      <c r="A100" s="37"/>
      <c r="B100" s="38"/>
      <c r="C100" s="39"/>
      <c r="D100" s="201" t="s">
        <v>159</v>
      </c>
      <c r="E100" s="39"/>
      <c r="F100" s="202" t="s">
        <v>695</v>
      </c>
      <c r="G100" s="39"/>
      <c r="H100" s="39"/>
      <c r="I100" s="198"/>
      <c r="J100" s="39"/>
      <c r="K100" s="39"/>
      <c r="L100" s="42"/>
      <c r="M100" s="199"/>
      <c r="N100" s="200"/>
      <c r="O100" s="67"/>
      <c r="P100" s="67"/>
      <c r="Q100" s="67"/>
      <c r="R100" s="67"/>
      <c r="S100" s="67"/>
      <c r="T100" s="68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20" t="s">
        <v>159</v>
      </c>
      <c r="AU100" s="20" t="s">
        <v>147</v>
      </c>
    </row>
    <row r="101" spans="1:65" s="16" customFormat="1" ht="11.25">
      <c r="B101" s="236"/>
      <c r="C101" s="237"/>
      <c r="D101" s="196" t="s">
        <v>161</v>
      </c>
      <c r="E101" s="238" t="s">
        <v>19</v>
      </c>
      <c r="F101" s="239" t="s">
        <v>858</v>
      </c>
      <c r="G101" s="237"/>
      <c r="H101" s="238" t="s">
        <v>19</v>
      </c>
      <c r="I101" s="240"/>
      <c r="J101" s="237"/>
      <c r="K101" s="237"/>
      <c r="L101" s="241"/>
      <c r="M101" s="242"/>
      <c r="N101" s="243"/>
      <c r="O101" s="243"/>
      <c r="P101" s="243"/>
      <c r="Q101" s="243"/>
      <c r="R101" s="243"/>
      <c r="S101" s="243"/>
      <c r="T101" s="244"/>
      <c r="AT101" s="245" t="s">
        <v>161</v>
      </c>
      <c r="AU101" s="245" t="s">
        <v>147</v>
      </c>
      <c r="AV101" s="16" t="s">
        <v>77</v>
      </c>
      <c r="AW101" s="16" t="s">
        <v>31</v>
      </c>
      <c r="AX101" s="16" t="s">
        <v>69</v>
      </c>
      <c r="AY101" s="245" t="s">
        <v>146</v>
      </c>
    </row>
    <row r="102" spans="1:65" s="13" customFormat="1" ht="11.25">
      <c r="B102" s="203"/>
      <c r="C102" s="204"/>
      <c r="D102" s="196" t="s">
        <v>161</v>
      </c>
      <c r="E102" s="205" t="s">
        <v>19</v>
      </c>
      <c r="F102" s="206" t="s">
        <v>859</v>
      </c>
      <c r="G102" s="204"/>
      <c r="H102" s="207">
        <v>25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161</v>
      </c>
      <c r="AU102" s="213" t="s">
        <v>147</v>
      </c>
      <c r="AV102" s="13" t="s">
        <v>79</v>
      </c>
      <c r="AW102" s="13" t="s">
        <v>31</v>
      </c>
      <c r="AX102" s="13" t="s">
        <v>69</v>
      </c>
      <c r="AY102" s="213" t="s">
        <v>146</v>
      </c>
    </row>
    <row r="103" spans="1:65" s="14" customFormat="1" ht="11.25">
      <c r="B103" s="214"/>
      <c r="C103" s="215"/>
      <c r="D103" s="196" t="s">
        <v>161</v>
      </c>
      <c r="E103" s="216" t="s">
        <v>19</v>
      </c>
      <c r="F103" s="217" t="s">
        <v>163</v>
      </c>
      <c r="G103" s="215"/>
      <c r="H103" s="218">
        <v>25</v>
      </c>
      <c r="I103" s="219"/>
      <c r="J103" s="215"/>
      <c r="K103" s="215"/>
      <c r="L103" s="220"/>
      <c r="M103" s="221"/>
      <c r="N103" s="222"/>
      <c r="O103" s="222"/>
      <c r="P103" s="222"/>
      <c r="Q103" s="222"/>
      <c r="R103" s="222"/>
      <c r="S103" s="222"/>
      <c r="T103" s="223"/>
      <c r="AT103" s="224" t="s">
        <v>161</v>
      </c>
      <c r="AU103" s="224" t="s">
        <v>147</v>
      </c>
      <c r="AV103" s="14" t="s">
        <v>147</v>
      </c>
      <c r="AW103" s="14" t="s">
        <v>31</v>
      </c>
      <c r="AX103" s="14" t="s">
        <v>77</v>
      </c>
      <c r="AY103" s="224" t="s">
        <v>146</v>
      </c>
    </row>
    <row r="104" spans="1:65" s="12" customFormat="1" ht="22.9" customHeight="1">
      <c r="B104" s="166"/>
      <c r="C104" s="167"/>
      <c r="D104" s="168" t="s">
        <v>68</v>
      </c>
      <c r="E104" s="180" t="s">
        <v>193</v>
      </c>
      <c r="F104" s="180" t="s">
        <v>696</v>
      </c>
      <c r="G104" s="167"/>
      <c r="H104" s="167"/>
      <c r="I104" s="170"/>
      <c r="J104" s="181">
        <f>BK104</f>
        <v>0</v>
      </c>
      <c r="K104" s="167"/>
      <c r="L104" s="172"/>
      <c r="M104" s="173"/>
      <c r="N104" s="174"/>
      <c r="O104" s="174"/>
      <c r="P104" s="175">
        <f>P105+P118</f>
        <v>0</v>
      </c>
      <c r="Q104" s="174"/>
      <c r="R104" s="175">
        <f>R105+R118</f>
        <v>23.795500000000001</v>
      </c>
      <c r="S104" s="174"/>
      <c r="T104" s="176">
        <f>T105+T118</f>
        <v>0</v>
      </c>
      <c r="AR104" s="177" t="s">
        <v>77</v>
      </c>
      <c r="AT104" s="178" t="s">
        <v>68</v>
      </c>
      <c r="AU104" s="178" t="s">
        <v>77</v>
      </c>
      <c r="AY104" s="177" t="s">
        <v>146</v>
      </c>
      <c r="BK104" s="179">
        <f>BK105+BK118</f>
        <v>0</v>
      </c>
    </row>
    <row r="105" spans="1:65" s="12" customFormat="1" ht="20.85" customHeight="1">
      <c r="B105" s="166"/>
      <c r="C105" s="167"/>
      <c r="D105" s="168" t="s">
        <v>68</v>
      </c>
      <c r="E105" s="180" t="s">
        <v>528</v>
      </c>
      <c r="F105" s="180" t="s">
        <v>697</v>
      </c>
      <c r="G105" s="167"/>
      <c r="H105" s="167"/>
      <c r="I105" s="170"/>
      <c r="J105" s="181">
        <f>BK105</f>
        <v>0</v>
      </c>
      <c r="K105" s="167"/>
      <c r="L105" s="172"/>
      <c r="M105" s="173"/>
      <c r="N105" s="174"/>
      <c r="O105" s="174"/>
      <c r="P105" s="175">
        <f>SUM(P106:P117)</f>
        <v>0</v>
      </c>
      <c r="Q105" s="174"/>
      <c r="R105" s="175">
        <f>SUM(R106:R117)</f>
        <v>21</v>
      </c>
      <c r="S105" s="174"/>
      <c r="T105" s="176">
        <f>SUM(T106:T117)</f>
        <v>0</v>
      </c>
      <c r="AR105" s="177" t="s">
        <v>77</v>
      </c>
      <c r="AT105" s="178" t="s">
        <v>68</v>
      </c>
      <c r="AU105" s="178" t="s">
        <v>79</v>
      </c>
      <c r="AY105" s="177" t="s">
        <v>146</v>
      </c>
      <c r="BK105" s="179">
        <f>SUM(BK106:BK117)</f>
        <v>0</v>
      </c>
    </row>
    <row r="106" spans="1:65" s="2" customFormat="1" ht="24.2" customHeight="1">
      <c r="A106" s="37"/>
      <c r="B106" s="38"/>
      <c r="C106" s="182" t="s">
        <v>79</v>
      </c>
      <c r="D106" s="182" t="s">
        <v>151</v>
      </c>
      <c r="E106" s="183" t="s">
        <v>698</v>
      </c>
      <c r="F106" s="184" t="s">
        <v>699</v>
      </c>
      <c r="G106" s="185" t="s">
        <v>154</v>
      </c>
      <c r="H106" s="186">
        <v>25</v>
      </c>
      <c r="I106" s="187"/>
      <c r="J106" s="188">
        <f>ROUND(I106*H106,2)</f>
        <v>0</v>
      </c>
      <c r="K106" s="189"/>
      <c r="L106" s="42"/>
      <c r="M106" s="190" t="s">
        <v>19</v>
      </c>
      <c r="N106" s="191" t="s">
        <v>40</v>
      </c>
      <c r="O106" s="67"/>
      <c r="P106" s="192">
        <f>O106*H106</f>
        <v>0</v>
      </c>
      <c r="Q106" s="192">
        <v>0.46</v>
      </c>
      <c r="R106" s="192">
        <f>Q106*H106</f>
        <v>11.5</v>
      </c>
      <c r="S106" s="192">
        <v>0</v>
      </c>
      <c r="T106" s="19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4" t="s">
        <v>155</v>
      </c>
      <c r="AT106" s="194" t="s">
        <v>151</v>
      </c>
      <c r="AU106" s="194" t="s">
        <v>147</v>
      </c>
      <c r="AY106" s="20" t="s">
        <v>146</v>
      </c>
      <c r="BE106" s="195">
        <f>IF(N106="základní",J106,0)</f>
        <v>0</v>
      </c>
      <c r="BF106" s="195">
        <f>IF(N106="snížená",J106,0)</f>
        <v>0</v>
      </c>
      <c r="BG106" s="195">
        <f>IF(N106="zákl. přenesená",J106,0)</f>
        <v>0</v>
      </c>
      <c r="BH106" s="195">
        <f>IF(N106="sníž. přenesená",J106,0)</f>
        <v>0</v>
      </c>
      <c r="BI106" s="195">
        <f>IF(N106="nulová",J106,0)</f>
        <v>0</v>
      </c>
      <c r="BJ106" s="20" t="s">
        <v>77</v>
      </c>
      <c r="BK106" s="195">
        <f>ROUND(I106*H106,2)</f>
        <v>0</v>
      </c>
      <c r="BL106" s="20" t="s">
        <v>155</v>
      </c>
      <c r="BM106" s="194" t="s">
        <v>860</v>
      </c>
    </row>
    <row r="107" spans="1:65" s="2" customFormat="1" ht="19.5">
      <c r="A107" s="37"/>
      <c r="B107" s="38"/>
      <c r="C107" s="39"/>
      <c r="D107" s="196" t="s">
        <v>157</v>
      </c>
      <c r="E107" s="39"/>
      <c r="F107" s="197" t="s">
        <v>701</v>
      </c>
      <c r="G107" s="39"/>
      <c r="H107" s="39"/>
      <c r="I107" s="198"/>
      <c r="J107" s="39"/>
      <c r="K107" s="39"/>
      <c r="L107" s="42"/>
      <c r="M107" s="199"/>
      <c r="N107" s="200"/>
      <c r="O107" s="67"/>
      <c r="P107" s="67"/>
      <c r="Q107" s="67"/>
      <c r="R107" s="67"/>
      <c r="S107" s="67"/>
      <c r="T107" s="68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20" t="s">
        <v>157</v>
      </c>
      <c r="AU107" s="20" t="s">
        <v>147</v>
      </c>
    </row>
    <row r="108" spans="1:65" s="2" customFormat="1" ht="11.25">
      <c r="A108" s="37"/>
      <c r="B108" s="38"/>
      <c r="C108" s="39"/>
      <c r="D108" s="201" t="s">
        <v>159</v>
      </c>
      <c r="E108" s="39"/>
      <c r="F108" s="202" t="s">
        <v>702</v>
      </c>
      <c r="G108" s="39"/>
      <c r="H108" s="39"/>
      <c r="I108" s="198"/>
      <c r="J108" s="39"/>
      <c r="K108" s="39"/>
      <c r="L108" s="42"/>
      <c r="M108" s="199"/>
      <c r="N108" s="200"/>
      <c r="O108" s="67"/>
      <c r="P108" s="67"/>
      <c r="Q108" s="67"/>
      <c r="R108" s="67"/>
      <c r="S108" s="67"/>
      <c r="T108" s="68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20" t="s">
        <v>159</v>
      </c>
      <c r="AU108" s="20" t="s">
        <v>147</v>
      </c>
    </row>
    <row r="109" spans="1:65" s="16" customFormat="1" ht="11.25">
      <c r="B109" s="236"/>
      <c r="C109" s="237"/>
      <c r="D109" s="196" t="s">
        <v>161</v>
      </c>
      <c r="E109" s="238" t="s">
        <v>19</v>
      </c>
      <c r="F109" s="239" t="s">
        <v>858</v>
      </c>
      <c r="G109" s="237"/>
      <c r="H109" s="238" t="s">
        <v>19</v>
      </c>
      <c r="I109" s="240"/>
      <c r="J109" s="237"/>
      <c r="K109" s="237"/>
      <c r="L109" s="241"/>
      <c r="M109" s="242"/>
      <c r="N109" s="243"/>
      <c r="O109" s="243"/>
      <c r="P109" s="243"/>
      <c r="Q109" s="243"/>
      <c r="R109" s="243"/>
      <c r="S109" s="243"/>
      <c r="T109" s="244"/>
      <c r="AT109" s="245" t="s">
        <v>161</v>
      </c>
      <c r="AU109" s="245" t="s">
        <v>147</v>
      </c>
      <c r="AV109" s="16" t="s">
        <v>77</v>
      </c>
      <c r="AW109" s="16" t="s">
        <v>31</v>
      </c>
      <c r="AX109" s="16" t="s">
        <v>69</v>
      </c>
      <c r="AY109" s="245" t="s">
        <v>146</v>
      </c>
    </row>
    <row r="110" spans="1:65" s="13" customFormat="1" ht="11.25">
      <c r="B110" s="203"/>
      <c r="C110" s="204"/>
      <c r="D110" s="196" t="s">
        <v>161</v>
      </c>
      <c r="E110" s="205" t="s">
        <v>19</v>
      </c>
      <c r="F110" s="206" t="s">
        <v>859</v>
      </c>
      <c r="G110" s="204"/>
      <c r="H110" s="207">
        <v>25</v>
      </c>
      <c r="I110" s="208"/>
      <c r="J110" s="204"/>
      <c r="K110" s="204"/>
      <c r="L110" s="209"/>
      <c r="M110" s="210"/>
      <c r="N110" s="211"/>
      <c r="O110" s="211"/>
      <c r="P110" s="211"/>
      <c r="Q110" s="211"/>
      <c r="R110" s="211"/>
      <c r="S110" s="211"/>
      <c r="T110" s="212"/>
      <c r="AT110" s="213" t="s">
        <v>161</v>
      </c>
      <c r="AU110" s="213" t="s">
        <v>147</v>
      </c>
      <c r="AV110" s="13" t="s">
        <v>79</v>
      </c>
      <c r="AW110" s="13" t="s">
        <v>31</v>
      </c>
      <c r="AX110" s="13" t="s">
        <v>69</v>
      </c>
      <c r="AY110" s="213" t="s">
        <v>146</v>
      </c>
    </row>
    <row r="111" spans="1:65" s="14" customFormat="1" ht="11.25">
      <c r="B111" s="214"/>
      <c r="C111" s="215"/>
      <c r="D111" s="196" t="s">
        <v>161</v>
      </c>
      <c r="E111" s="216" t="s">
        <v>19</v>
      </c>
      <c r="F111" s="217" t="s">
        <v>163</v>
      </c>
      <c r="G111" s="215"/>
      <c r="H111" s="218">
        <v>25</v>
      </c>
      <c r="I111" s="219"/>
      <c r="J111" s="215"/>
      <c r="K111" s="215"/>
      <c r="L111" s="220"/>
      <c r="M111" s="221"/>
      <c r="N111" s="222"/>
      <c r="O111" s="222"/>
      <c r="P111" s="222"/>
      <c r="Q111" s="222"/>
      <c r="R111" s="222"/>
      <c r="S111" s="222"/>
      <c r="T111" s="223"/>
      <c r="AT111" s="224" t="s">
        <v>161</v>
      </c>
      <c r="AU111" s="224" t="s">
        <v>147</v>
      </c>
      <c r="AV111" s="14" t="s">
        <v>147</v>
      </c>
      <c r="AW111" s="14" t="s">
        <v>31</v>
      </c>
      <c r="AX111" s="14" t="s">
        <v>77</v>
      </c>
      <c r="AY111" s="224" t="s">
        <v>146</v>
      </c>
    </row>
    <row r="112" spans="1:65" s="2" customFormat="1" ht="37.9" customHeight="1">
      <c r="A112" s="37"/>
      <c r="B112" s="38"/>
      <c r="C112" s="182" t="s">
        <v>147</v>
      </c>
      <c r="D112" s="182" t="s">
        <v>151</v>
      </c>
      <c r="E112" s="183" t="s">
        <v>703</v>
      </c>
      <c r="F112" s="184" t="s">
        <v>704</v>
      </c>
      <c r="G112" s="185" t="s">
        <v>154</v>
      </c>
      <c r="H112" s="186">
        <v>25</v>
      </c>
      <c r="I112" s="187"/>
      <c r="J112" s="188">
        <f>ROUND(I112*H112,2)</f>
        <v>0</v>
      </c>
      <c r="K112" s="189"/>
      <c r="L112" s="42"/>
      <c r="M112" s="190" t="s">
        <v>19</v>
      </c>
      <c r="N112" s="191" t="s">
        <v>40</v>
      </c>
      <c r="O112" s="67"/>
      <c r="P112" s="192">
        <f>O112*H112</f>
        <v>0</v>
      </c>
      <c r="Q112" s="192">
        <v>0.38</v>
      </c>
      <c r="R112" s="192">
        <f>Q112*H112</f>
        <v>9.5</v>
      </c>
      <c r="S112" s="192">
        <v>0</v>
      </c>
      <c r="T112" s="19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94" t="s">
        <v>155</v>
      </c>
      <c r="AT112" s="194" t="s">
        <v>151</v>
      </c>
      <c r="AU112" s="194" t="s">
        <v>147</v>
      </c>
      <c r="AY112" s="20" t="s">
        <v>146</v>
      </c>
      <c r="BE112" s="195">
        <f>IF(N112="základní",J112,0)</f>
        <v>0</v>
      </c>
      <c r="BF112" s="195">
        <f>IF(N112="snížená",J112,0)</f>
        <v>0</v>
      </c>
      <c r="BG112" s="195">
        <f>IF(N112="zákl. přenesená",J112,0)</f>
        <v>0</v>
      </c>
      <c r="BH112" s="195">
        <f>IF(N112="sníž. přenesená",J112,0)</f>
        <v>0</v>
      </c>
      <c r="BI112" s="195">
        <f>IF(N112="nulová",J112,0)</f>
        <v>0</v>
      </c>
      <c r="BJ112" s="20" t="s">
        <v>77</v>
      </c>
      <c r="BK112" s="195">
        <f>ROUND(I112*H112,2)</f>
        <v>0</v>
      </c>
      <c r="BL112" s="20" t="s">
        <v>155</v>
      </c>
      <c r="BM112" s="194" t="s">
        <v>861</v>
      </c>
    </row>
    <row r="113" spans="1:65" s="2" customFormat="1" ht="29.25">
      <c r="A113" s="37"/>
      <c r="B113" s="38"/>
      <c r="C113" s="39"/>
      <c r="D113" s="196" t="s">
        <v>157</v>
      </c>
      <c r="E113" s="39"/>
      <c r="F113" s="197" t="s">
        <v>706</v>
      </c>
      <c r="G113" s="39"/>
      <c r="H113" s="39"/>
      <c r="I113" s="198"/>
      <c r="J113" s="39"/>
      <c r="K113" s="39"/>
      <c r="L113" s="42"/>
      <c r="M113" s="199"/>
      <c r="N113" s="200"/>
      <c r="O113" s="67"/>
      <c r="P113" s="67"/>
      <c r="Q113" s="67"/>
      <c r="R113" s="67"/>
      <c r="S113" s="67"/>
      <c r="T113" s="68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20" t="s">
        <v>157</v>
      </c>
      <c r="AU113" s="20" t="s">
        <v>147</v>
      </c>
    </row>
    <row r="114" spans="1:65" s="2" customFormat="1" ht="11.25">
      <c r="A114" s="37"/>
      <c r="B114" s="38"/>
      <c r="C114" s="39"/>
      <c r="D114" s="201" t="s">
        <v>159</v>
      </c>
      <c r="E114" s="39"/>
      <c r="F114" s="202" t="s">
        <v>707</v>
      </c>
      <c r="G114" s="39"/>
      <c r="H114" s="39"/>
      <c r="I114" s="198"/>
      <c r="J114" s="39"/>
      <c r="K114" s="39"/>
      <c r="L114" s="42"/>
      <c r="M114" s="199"/>
      <c r="N114" s="200"/>
      <c r="O114" s="67"/>
      <c r="P114" s="67"/>
      <c r="Q114" s="67"/>
      <c r="R114" s="67"/>
      <c r="S114" s="67"/>
      <c r="T114" s="68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20" t="s">
        <v>159</v>
      </c>
      <c r="AU114" s="20" t="s">
        <v>147</v>
      </c>
    </row>
    <row r="115" spans="1:65" s="16" customFormat="1" ht="11.25">
      <c r="B115" s="236"/>
      <c r="C115" s="237"/>
      <c r="D115" s="196" t="s">
        <v>161</v>
      </c>
      <c r="E115" s="238" t="s">
        <v>19</v>
      </c>
      <c r="F115" s="239" t="s">
        <v>858</v>
      </c>
      <c r="G115" s="237"/>
      <c r="H115" s="238" t="s">
        <v>19</v>
      </c>
      <c r="I115" s="240"/>
      <c r="J115" s="237"/>
      <c r="K115" s="237"/>
      <c r="L115" s="241"/>
      <c r="M115" s="242"/>
      <c r="N115" s="243"/>
      <c r="O115" s="243"/>
      <c r="P115" s="243"/>
      <c r="Q115" s="243"/>
      <c r="R115" s="243"/>
      <c r="S115" s="243"/>
      <c r="T115" s="244"/>
      <c r="AT115" s="245" t="s">
        <v>161</v>
      </c>
      <c r="AU115" s="245" t="s">
        <v>147</v>
      </c>
      <c r="AV115" s="16" t="s">
        <v>77</v>
      </c>
      <c r="AW115" s="16" t="s">
        <v>31</v>
      </c>
      <c r="AX115" s="16" t="s">
        <v>69</v>
      </c>
      <c r="AY115" s="245" t="s">
        <v>146</v>
      </c>
    </row>
    <row r="116" spans="1:65" s="13" customFormat="1" ht="11.25">
      <c r="B116" s="203"/>
      <c r="C116" s="204"/>
      <c r="D116" s="196" t="s">
        <v>161</v>
      </c>
      <c r="E116" s="205" t="s">
        <v>19</v>
      </c>
      <c r="F116" s="206" t="s">
        <v>859</v>
      </c>
      <c r="G116" s="204"/>
      <c r="H116" s="207">
        <v>25</v>
      </c>
      <c r="I116" s="208"/>
      <c r="J116" s="204"/>
      <c r="K116" s="204"/>
      <c r="L116" s="209"/>
      <c r="M116" s="210"/>
      <c r="N116" s="211"/>
      <c r="O116" s="211"/>
      <c r="P116" s="211"/>
      <c r="Q116" s="211"/>
      <c r="R116" s="211"/>
      <c r="S116" s="211"/>
      <c r="T116" s="212"/>
      <c r="AT116" s="213" t="s">
        <v>161</v>
      </c>
      <c r="AU116" s="213" t="s">
        <v>147</v>
      </c>
      <c r="AV116" s="13" t="s">
        <v>79</v>
      </c>
      <c r="AW116" s="13" t="s">
        <v>31</v>
      </c>
      <c r="AX116" s="13" t="s">
        <v>69</v>
      </c>
      <c r="AY116" s="213" t="s">
        <v>146</v>
      </c>
    </row>
    <row r="117" spans="1:65" s="14" customFormat="1" ht="11.25">
      <c r="B117" s="214"/>
      <c r="C117" s="215"/>
      <c r="D117" s="196" t="s">
        <v>161</v>
      </c>
      <c r="E117" s="216" t="s">
        <v>19</v>
      </c>
      <c r="F117" s="217" t="s">
        <v>163</v>
      </c>
      <c r="G117" s="215"/>
      <c r="H117" s="218">
        <v>25</v>
      </c>
      <c r="I117" s="219"/>
      <c r="J117" s="215"/>
      <c r="K117" s="215"/>
      <c r="L117" s="220"/>
      <c r="M117" s="221"/>
      <c r="N117" s="222"/>
      <c r="O117" s="222"/>
      <c r="P117" s="222"/>
      <c r="Q117" s="222"/>
      <c r="R117" s="222"/>
      <c r="S117" s="222"/>
      <c r="T117" s="223"/>
      <c r="AT117" s="224" t="s">
        <v>161</v>
      </c>
      <c r="AU117" s="224" t="s">
        <v>147</v>
      </c>
      <c r="AV117" s="14" t="s">
        <v>147</v>
      </c>
      <c r="AW117" s="14" t="s">
        <v>31</v>
      </c>
      <c r="AX117" s="14" t="s">
        <v>77</v>
      </c>
      <c r="AY117" s="224" t="s">
        <v>146</v>
      </c>
    </row>
    <row r="118" spans="1:65" s="12" customFormat="1" ht="20.85" customHeight="1">
      <c r="B118" s="166"/>
      <c r="C118" s="167"/>
      <c r="D118" s="168" t="s">
        <v>68</v>
      </c>
      <c r="E118" s="180" t="s">
        <v>547</v>
      </c>
      <c r="F118" s="180" t="s">
        <v>708</v>
      </c>
      <c r="G118" s="167"/>
      <c r="H118" s="167"/>
      <c r="I118" s="170"/>
      <c r="J118" s="181">
        <f>BK118</f>
        <v>0</v>
      </c>
      <c r="K118" s="167"/>
      <c r="L118" s="172"/>
      <c r="M118" s="173"/>
      <c r="N118" s="174"/>
      <c r="O118" s="174"/>
      <c r="P118" s="175">
        <f>SUM(P119:P129)</f>
        <v>0</v>
      </c>
      <c r="Q118" s="174"/>
      <c r="R118" s="175">
        <f>SUM(R119:R129)</f>
        <v>2.7954999999999997</v>
      </c>
      <c r="S118" s="174"/>
      <c r="T118" s="176">
        <f>SUM(T119:T129)</f>
        <v>0</v>
      </c>
      <c r="AR118" s="177" t="s">
        <v>77</v>
      </c>
      <c r="AT118" s="178" t="s">
        <v>68</v>
      </c>
      <c r="AU118" s="178" t="s">
        <v>79</v>
      </c>
      <c r="AY118" s="177" t="s">
        <v>146</v>
      </c>
      <c r="BK118" s="179">
        <f>SUM(BK119:BK129)</f>
        <v>0</v>
      </c>
    </row>
    <row r="119" spans="1:65" s="2" customFormat="1" ht="24.2" customHeight="1">
      <c r="A119" s="37"/>
      <c r="B119" s="38"/>
      <c r="C119" s="182" t="s">
        <v>155</v>
      </c>
      <c r="D119" s="182" t="s">
        <v>151</v>
      </c>
      <c r="E119" s="183" t="s">
        <v>709</v>
      </c>
      <c r="F119" s="184" t="s">
        <v>710</v>
      </c>
      <c r="G119" s="185" t="s">
        <v>154</v>
      </c>
      <c r="H119" s="186">
        <v>25</v>
      </c>
      <c r="I119" s="187"/>
      <c r="J119" s="188">
        <f>ROUND(I119*H119,2)</f>
        <v>0</v>
      </c>
      <c r="K119" s="189"/>
      <c r="L119" s="42"/>
      <c r="M119" s="190" t="s">
        <v>19</v>
      </c>
      <c r="N119" s="191" t="s">
        <v>40</v>
      </c>
      <c r="O119" s="67"/>
      <c r="P119" s="192">
        <f>O119*H119</f>
        <v>0</v>
      </c>
      <c r="Q119" s="192">
        <v>8.9219999999999994E-2</v>
      </c>
      <c r="R119" s="192">
        <f>Q119*H119</f>
        <v>2.2304999999999997</v>
      </c>
      <c r="S119" s="192">
        <v>0</v>
      </c>
      <c r="T119" s="193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94" t="s">
        <v>155</v>
      </c>
      <c r="AT119" s="194" t="s">
        <v>151</v>
      </c>
      <c r="AU119" s="194" t="s">
        <v>147</v>
      </c>
      <c r="AY119" s="20" t="s">
        <v>146</v>
      </c>
      <c r="BE119" s="195">
        <f>IF(N119="základní",J119,0)</f>
        <v>0</v>
      </c>
      <c r="BF119" s="195">
        <f>IF(N119="snížená",J119,0)</f>
        <v>0</v>
      </c>
      <c r="BG119" s="195">
        <f>IF(N119="zákl. přenesená",J119,0)</f>
        <v>0</v>
      </c>
      <c r="BH119" s="195">
        <f>IF(N119="sníž. přenesená",J119,0)</f>
        <v>0</v>
      </c>
      <c r="BI119" s="195">
        <f>IF(N119="nulová",J119,0)</f>
        <v>0</v>
      </c>
      <c r="BJ119" s="20" t="s">
        <v>77</v>
      </c>
      <c r="BK119" s="195">
        <f>ROUND(I119*H119,2)</f>
        <v>0</v>
      </c>
      <c r="BL119" s="20" t="s">
        <v>155</v>
      </c>
      <c r="BM119" s="194" t="s">
        <v>862</v>
      </c>
    </row>
    <row r="120" spans="1:65" s="2" customFormat="1" ht="48.75">
      <c r="A120" s="37"/>
      <c r="B120" s="38"/>
      <c r="C120" s="39"/>
      <c r="D120" s="196" t="s">
        <v>157</v>
      </c>
      <c r="E120" s="39"/>
      <c r="F120" s="197" t="s">
        <v>712</v>
      </c>
      <c r="G120" s="39"/>
      <c r="H120" s="39"/>
      <c r="I120" s="198"/>
      <c r="J120" s="39"/>
      <c r="K120" s="39"/>
      <c r="L120" s="42"/>
      <c r="M120" s="199"/>
      <c r="N120" s="200"/>
      <c r="O120" s="67"/>
      <c r="P120" s="67"/>
      <c r="Q120" s="67"/>
      <c r="R120" s="67"/>
      <c r="S120" s="67"/>
      <c r="T120" s="68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20" t="s">
        <v>157</v>
      </c>
      <c r="AU120" s="20" t="s">
        <v>147</v>
      </c>
    </row>
    <row r="121" spans="1:65" s="2" customFormat="1" ht="11.25">
      <c r="A121" s="37"/>
      <c r="B121" s="38"/>
      <c r="C121" s="39"/>
      <c r="D121" s="201" t="s">
        <v>159</v>
      </c>
      <c r="E121" s="39"/>
      <c r="F121" s="202" t="s">
        <v>713</v>
      </c>
      <c r="G121" s="39"/>
      <c r="H121" s="39"/>
      <c r="I121" s="198"/>
      <c r="J121" s="39"/>
      <c r="K121" s="39"/>
      <c r="L121" s="42"/>
      <c r="M121" s="199"/>
      <c r="N121" s="200"/>
      <c r="O121" s="67"/>
      <c r="P121" s="67"/>
      <c r="Q121" s="67"/>
      <c r="R121" s="67"/>
      <c r="S121" s="67"/>
      <c r="T121" s="68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20" t="s">
        <v>159</v>
      </c>
      <c r="AU121" s="20" t="s">
        <v>147</v>
      </c>
    </row>
    <row r="122" spans="1:65" s="16" customFormat="1" ht="11.25">
      <c r="B122" s="236"/>
      <c r="C122" s="237"/>
      <c r="D122" s="196" t="s">
        <v>161</v>
      </c>
      <c r="E122" s="238" t="s">
        <v>19</v>
      </c>
      <c r="F122" s="239" t="s">
        <v>714</v>
      </c>
      <c r="G122" s="237"/>
      <c r="H122" s="238" t="s">
        <v>19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AT122" s="245" t="s">
        <v>161</v>
      </c>
      <c r="AU122" s="245" t="s">
        <v>147</v>
      </c>
      <c r="AV122" s="16" t="s">
        <v>77</v>
      </c>
      <c r="AW122" s="16" t="s">
        <v>31</v>
      </c>
      <c r="AX122" s="16" t="s">
        <v>69</v>
      </c>
      <c r="AY122" s="245" t="s">
        <v>146</v>
      </c>
    </row>
    <row r="123" spans="1:65" s="13" customFormat="1" ht="11.25">
      <c r="B123" s="203"/>
      <c r="C123" s="204"/>
      <c r="D123" s="196" t="s">
        <v>161</v>
      </c>
      <c r="E123" s="205" t="s">
        <v>19</v>
      </c>
      <c r="F123" s="206" t="s">
        <v>859</v>
      </c>
      <c r="G123" s="204"/>
      <c r="H123" s="207">
        <v>25</v>
      </c>
      <c r="I123" s="208"/>
      <c r="J123" s="204"/>
      <c r="K123" s="204"/>
      <c r="L123" s="209"/>
      <c r="M123" s="210"/>
      <c r="N123" s="211"/>
      <c r="O123" s="211"/>
      <c r="P123" s="211"/>
      <c r="Q123" s="211"/>
      <c r="R123" s="211"/>
      <c r="S123" s="211"/>
      <c r="T123" s="212"/>
      <c r="AT123" s="213" t="s">
        <v>161</v>
      </c>
      <c r="AU123" s="213" t="s">
        <v>147</v>
      </c>
      <c r="AV123" s="13" t="s">
        <v>79</v>
      </c>
      <c r="AW123" s="13" t="s">
        <v>31</v>
      </c>
      <c r="AX123" s="13" t="s">
        <v>69</v>
      </c>
      <c r="AY123" s="213" t="s">
        <v>146</v>
      </c>
    </row>
    <row r="124" spans="1:65" s="14" customFormat="1" ht="11.25">
      <c r="B124" s="214"/>
      <c r="C124" s="215"/>
      <c r="D124" s="196" t="s">
        <v>161</v>
      </c>
      <c r="E124" s="216" t="s">
        <v>19</v>
      </c>
      <c r="F124" s="217" t="s">
        <v>163</v>
      </c>
      <c r="G124" s="215"/>
      <c r="H124" s="218">
        <v>25</v>
      </c>
      <c r="I124" s="219"/>
      <c r="J124" s="215"/>
      <c r="K124" s="215"/>
      <c r="L124" s="220"/>
      <c r="M124" s="221"/>
      <c r="N124" s="222"/>
      <c r="O124" s="222"/>
      <c r="P124" s="222"/>
      <c r="Q124" s="222"/>
      <c r="R124" s="222"/>
      <c r="S124" s="222"/>
      <c r="T124" s="223"/>
      <c r="AT124" s="224" t="s">
        <v>161</v>
      </c>
      <c r="AU124" s="224" t="s">
        <v>147</v>
      </c>
      <c r="AV124" s="14" t="s">
        <v>147</v>
      </c>
      <c r="AW124" s="14" t="s">
        <v>31</v>
      </c>
      <c r="AX124" s="14" t="s">
        <v>77</v>
      </c>
      <c r="AY124" s="224" t="s">
        <v>146</v>
      </c>
    </row>
    <row r="125" spans="1:65" s="2" customFormat="1" ht="24.2" customHeight="1">
      <c r="A125" s="37"/>
      <c r="B125" s="38"/>
      <c r="C125" s="246" t="s">
        <v>193</v>
      </c>
      <c r="D125" s="246" t="s">
        <v>223</v>
      </c>
      <c r="E125" s="247" t="s">
        <v>715</v>
      </c>
      <c r="F125" s="248" t="s">
        <v>716</v>
      </c>
      <c r="G125" s="249" t="s">
        <v>154</v>
      </c>
      <c r="H125" s="250">
        <v>5</v>
      </c>
      <c r="I125" s="251"/>
      <c r="J125" s="252">
        <f>ROUND(I125*H125,2)</f>
        <v>0</v>
      </c>
      <c r="K125" s="253"/>
      <c r="L125" s="254"/>
      <c r="M125" s="255" t="s">
        <v>19</v>
      </c>
      <c r="N125" s="256" t="s">
        <v>40</v>
      </c>
      <c r="O125" s="67"/>
      <c r="P125" s="192">
        <f>O125*H125</f>
        <v>0</v>
      </c>
      <c r="Q125" s="192">
        <v>0.113</v>
      </c>
      <c r="R125" s="192">
        <f>Q125*H125</f>
        <v>0.56500000000000006</v>
      </c>
      <c r="S125" s="192">
        <v>0</v>
      </c>
      <c r="T125" s="19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4" t="s">
        <v>211</v>
      </c>
      <c r="AT125" s="194" t="s">
        <v>223</v>
      </c>
      <c r="AU125" s="194" t="s">
        <v>147</v>
      </c>
      <c r="AY125" s="20" t="s">
        <v>146</v>
      </c>
      <c r="BE125" s="195">
        <f>IF(N125="základní",J125,0)</f>
        <v>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20" t="s">
        <v>77</v>
      </c>
      <c r="BK125" s="195">
        <f>ROUND(I125*H125,2)</f>
        <v>0</v>
      </c>
      <c r="BL125" s="20" t="s">
        <v>155</v>
      </c>
      <c r="BM125" s="194" t="s">
        <v>863</v>
      </c>
    </row>
    <row r="126" spans="1:65" s="2" customFormat="1" ht="11.25">
      <c r="A126" s="37"/>
      <c r="B126" s="38"/>
      <c r="C126" s="39"/>
      <c r="D126" s="196" t="s">
        <v>157</v>
      </c>
      <c r="E126" s="39"/>
      <c r="F126" s="197" t="s">
        <v>716</v>
      </c>
      <c r="G126" s="39"/>
      <c r="H126" s="39"/>
      <c r="I126" s="198"/>
      <c r="J126" s="39"/>
      <c r="K126" s="39"/>
      <c r="L126" s="42"/>
      <c r="M126" s="199"/>
      <c r="N126" s="200"/>
      <c r="O126" s="67"/>
      <c r="P126" s="67"/>
      <c r="Q126" s="67"/>
      <c r="R126" s="67"/>
      <c r="S126" s="67"/>
      <c r="T126" s="68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20" t="s">
        <v>157</v>
      </c>
      <c r="AU126" s="20" t="s">
        <v>147</v>
      </c>
    </row>
    <row r="127" spans="1:65" s="16" customFormat="1" ht="11.25">
      <c r="B127" s="236"/>
      <c r="C127" s="237"/>
      <c r="D127" s="196" t="s">
        <v>161</v>
      </c>
      <c r="E127" s="238" t="s">
        <v>19</v>
      </c>
      <c r="F127" s="239" t="s">
        <v>718</v>
      </c>
      <c r="G127" s="237"/>
      <c r="H127" s="238" t="s">
        <v>19</v>
      </c>
      <c r="I127" s="240"/>
      <c r="J127" s="237"/>
      <c r="K127" s="237"/>
      <c r="L127" s="241"/>
      <c r="M127" s="242"/>
      <c r="N127" s="243"/>
      <c r="O127" s="243"/>
      <c r="P127" s="243"/>
      <c r="Q127" s="243"/>
      <c r="R127" s="243"/>
      <c r="S127" s="243"/>
      <c r="T127" s="244"/>
      <c r="AT127" s="245" t="s">
        <v>161</v>
      </c>
      <c r="AU127" s="245" t="s">
        <v>147</v>
      </c>
      <c r="AV127" s="16" t="s">
        <v>77</v>
      </c>
      <c r="AW127" s="16" t="s">
        <v>31</v>
      </c>
      <c r="AX127" s="16" t="s">
        <v>69</v>
      </c>
      <c r="AY127" s="245" t="s">
        <v>146</v>
      </c>
    </row>
    <row r="128" spans="1:65" s="13" customFormat="1" ht="11.25">
      <c r="B128" s="203"/>
      <c r="C128" s="204"/>
      <c r="D128" s="196" t="s">
        <v>161</v>
      </c>
      <c r="E128" s="205" t="s">
        <v>19</v>
      </c>
      <c r="F128" s="206" t="s">
        <v>864</v>
      </c>
      <c r="G128" s="204"/>
      <c r="H128" s="207">
        <v>5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161</v>
      </c>
      <c r="AU128" s="213" t="s">
        <v>147</v>
      </c>
      <c r="AV128" s="13" t="s">
        <v>79</v>
      </c>
      <c r="AW128" s="13" t="s">
        <v>31</v>
      </c>
      <c r="AX128" s="13" t="s">
        <v>69</v>
      </c>
      <c r="AY128" s="213" t="s">
        <v>146</v>
      </c>
    </row>
    <row r="129" spans="1:65" s="14" customFormat="1" ht="11.25">
      <c r="B129" s="214"/>
      <c r="C129" s="215"/>
      <c r="D129" s="196" t="s">
        <v>161</v>
      </c>
      <c r="E129" s="216" t="s">
        <v>19</v>
      </c>
      <c r="F129" s="217" t="s">
        <v>163</v>
      </c>
      <c r="G129" s="215"/>
      <c r="H129" s="218">
        <v>5</v>
      </c>
      <c r="I129" s="219"/>
      <c r="J129" s="215"/>
      <c r="K129" s="215"/>
      <c r="L129" s="220"/>
      <c r="M129" s="221"/>
      <c r="N129" s="222"/>
      <c r="O129" s="222"/>
      <c r="P129" s="222"/>
      <c r="Q129" s="222"/>
      <c r="R129" s="222"/>
      <c r="S129" s="222"/>
      <c r="T129" s="223"/>
      <c r="AT129" s="224" t="s">
        <v>161</v>
      </c>
      <c r="AU129" s="224" t="s">
        <v>147</v>
      </c>
      <c r="AV129" s="14" t="s">
        <v>147</v>
      </c>
      <c r="AW129" s="14" t="s">
        <v>31</v>
      </c>
      <c r="AX129" s="14" t="s">
        <v>77</v>
      </c>
      <c r="AY129" s="224" t="s">
        <v>146</v>
      </c>
    </row>
    <row r="130" spans="1:65" s="12" customFormat="1" ht="22.9" customHeight="1">
      <c r="B130" s="166"/>
      <c r="C130" s="167"/>
      <c r="D130" s="168" t="s">
        <v>68</v>
      </c>
      <c r="E130" s="180" t="s">
        <v>446</v>
      </c>
      <c r="F130" s="180" t="s">
        <v>447</v>
      </c>
      <c r="G130" s="167"/>
      <c r="H130" s="167"/>
      <c r="I130" s="170"/>
      <c r="J130" s="181">
        <f>BK130</f>
        <v>0</v>
      </c>
      <c r="K130" s="167"/>
      <c r="L130" s="172"/>
      <c r="M130" s="173"/>
      <c r="N130" s="174"/>
      <c r="O130" s="174"/>
      <c r="P130" s="175">
        <f>SUM(P131:P133)</f>
        <v>0</v>
      </c>
      <c r="Q130" s="174"/>
      <c r="R130" s="175">
        <f>SUM(R131:R133)</f>
        <v>0</v>
      </c>
      <c r="S130" s="174"/>
      <c r="T130" s="176">
        <f>SUM(T131:T133)</f>
        <v>0</v>
      </c>
      <c r="AR130" s="177" t="s">
        <v>77</v>
      </c>
      <c r="AT130" s="178" t="s">
        <v>68</v>
      </c>
      <c r="AU130" s="178" t="s">
        <v>77</v>
      </c>
      <c r="AY130" s="177" t="s">
        <v>146</v>
      </c>
      <c r="BK130" s="179">
        <f>SUM(BK131:BK133)</f>
        <v>0</v>
      </c>
    </row>
    <row r="131" spans="1:65" s="2" customFormat="1" ht="24.2" customHeight="1">
      <c r="A131" s="37"/>
      <c r="B131" s="38"/>
      <c r="C131" s="182" t="s">
        <v>189</v>
      </c>
      <c r="D131" s="182" t="s">
        <v>151</v>
      </c>
      <c r="E131" s="183" t="s">
        <v>721</v>
      </c>
      <c r="F131" s="184" t="s">
        <v>722</v>
      </c>
      <c r="G131" s="185" t="s">
        <v>175</v>
      </c>
      <c r="H131" s="186">
        <v>23.795999999999999</v>
      </c>
      <c r="I131" s="187"/>
      <c r="J131" s="188">
        <f>ROUND(I131*H131,2)</f>
        <v>0</v>
      </c>
      <c r="K131" s="189"/>
      <c r="L131" s="42"/>
      <c r="M131" s="190" t="s">
        <v>19</v>
      </c>
      <c r="N131" s="191" t="s">
        <v>40</v>
      </c>
      <c r="O131" s="67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4" t="s">
        <v>155</v>
      </c>
      <c r="AT131" s="194" t="s">
        <v>151</v>
      </c>
      <c r="AU131" s="194" t="s">
        <v>79</v>
      </c>
      <c r="AY131" s="20" t="s">
        <v>146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20" t="s">
        <v>77</v>
      </c>
      <c r="BK131" s="195">
        <f>ROUND(I131*H131,2)</f>
        <v>0</v>
      </c>
      <c r="BL131" s="20" t="s">
        <v>155</v>
      </c>
      <c r="BM131" s="194" t="s">
        <v>865</v>
      </c>
    </row>
    <row r="132" spans="1:65" s="2" customFormat="1" ht="19.5">
      <c r="A132" s="37"/>
      <c r="B132" s="38"/>
      <c r="C132" s="39"/>
      <c r="D132" s="196" t="s">
        <v>157</v>
      </c>
      <c r="E132" s="39"/>
      <c r="F132" s="197" t="s">
        <v>724</v>
      </c>
      <c r="G132" s="39"/>
      <c r="H132" s="39"/>
      <c r="I132" s="198"/>
      <c r="J132" s="39"/>
      <c r="K132" s="39"/>
      <c r="L132" s="42"/>
      <c r="M132" s="199"/>
      <c r="N132" s="200"/>
      <c r="O132" s="67"/>
      <c r="P132" s="67"/>
      <c r="Q132" s="67"/>
      <c r="R132" s="67"/>
      <c r="S132" s="67"/>
      <c r="T132" s="68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20" t="s">
        <v>157</v>
      </c>
      <c r="AU132" s="20" t="s">
        <v>79</v>
      </c>
    </row>
    <row r="133" spans="1:65" s="2" customFormat="1" ht="11.25">
      <c r="A133" s="37"/>
      <c r="B133" s="38"/>
      <c r="C133" s="39"/>
      <c r="D133" s="201" t="s">
        <v>159</v>
      </c>
      <c r="E133" s="39"/>
      <c r="F133" s="202" t="s">
        <v>725</v>
      </c>
      <c r="G133" s="39"/>
      <c r="H133" s="39"/>
      <c r="I133" s="198"/>
      <c r="J133" s="39"/>
      <c r="K133" s="39"/>
      <c r="L133" s="42"/>
      <c r="M133" s="199"/>
      <c r="N133" s="200"/>
      <c r="O133" s="67"/>
      <c r="P133" s="67"/>
      <c r="Q133" s="67"/>
      <c r="R133" s="67"/>
      <c r="S133" s="67"/>
      <c r="T133" s="68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20" t="s">
        <v>159</v>
      </c>
      <c r="AU133" s="20" t="s">
        <v>79</v>
      </c>
    </row>
    <row r="134" spans="1:65" s="12" customFormat="1" ht="25.9" customHeight="1">
      <c r="B134" s="166"/>
      <c r="C134" s="167"/>
      <c r="D134" s="168" t="s">
        <v>68</v>
      </c>
      <c r="E134" s="169" t="s">
        <v>223</v>
      </c>
      <c r="F134" s="169" t="s">
        <v>611</v>
      </c>
      <c r="G134" s="167"/>
      <c r="H134" s="167"/>
      <c r="I134" s="170"/>
      <c r="J134" s="171">
        <f>BK134</f>
        <v>0</v>
      </c>
      <c r="K134" s="167"/>
      <c r="L134" s="172"/>
      <c r="M134" s="173"/>
      <c r="N134" s="174"/>
      <c r="O134" s="174"/>
      <c r="P134" s="175">
        <f>P135+SUM(P136:P227)</f>
        <v>0</v>
      </c>
      <c r="Q134" s="174"/>
      <c r="R134" s="175">
        <f>R135+SUM(R136:R227)</f>
        <v>0</v>
      </c>
      <c r="S134" s="174"/>
      <c r="T134" s="176">
        <f>T135+SUM(T136:T227)</f>
        <v>0</v>
      </c>
      <c r="AR134" s="177" t="s">
        <v>147</v>
      </c>
      <c r="AT134" s="178" t="s">
        <v>68</v>
      </c>
      <c r="AU134" s="178" t="s">
        <v>69</v>
      </c>
      <c r="AY134" s="177" t="s">
        <v>146</v>
      </c>
      <c r="BK134" s="179">
        <f>BK135+SUM(BK136:BK227)</f>
        <v>0</v>
      </c>
    </row>
    <row r="135" spans="1:65" s="2" customFormat="1" ht="16.5" customHeight="1">
      <c r="A135" s="37"/>
      <c r="B135" s="38"/>
      <c r="C135" s="182" t="s">
        <v>205</v>
      </c>
      <c r="D135" s="182" t="s">
        <v>151</v>
      </c>
      <c r="E135" s="183" t="s">
        <v>866</v>
      </c>
      <c r="F135" s="184" t="s">
        <v>867</v>
      </c>
      <c r="G135" s="185" t="s">
        <v>235</v>
      </c>
      <c r="H135" s="186">
        <v>250</v>
      </c>
      <c r="I135" s="187"/>
      <c r="J135" s="188">
        <f>ROUND(I135*H135,2)</f>
        <v>0</v>
      </c>
      <c r="K135" s="189"/>
      <c r="L135" s="42"/>
      <c r="M135" s="190" t="s">
        <v>19</v>
      </c>
      <c r="N135" s="191" t="s">
        <v>40</v>
      </c>
      <c r="O135" s="67"/>
      <c r="P135" s="192">
        <f>O135*H135</f>
        <v>0</v>
      </c>
      <c r="Q135" s="192">
        <v>0</v>
      </c>
      <c r="R135" s="192">
        <f>Q135*H135</f>
        <v>0</v>
      </c>
      <c r="S135" s="192">
        <v>0</v>
      </c>
      <c r="T135" s="19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4" t="s">
        <v>155</v>
      </c>
      <c r="AT135" s="194" t="s">
        <v>151</v>
      </c>
      <c r="AU135" s="194" t="s">
        <v>77</v>
      </c>
      <c r="AY135" s="20" t="s">
        <v>146</v>
      </c>
      <c r="BE135" s="195">
        <f>IF(N135="základní",J135,0)</f>
        <v>0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20" t="s">
        <v>77</v>
      </c>
      <c r="BK135" s="195">
        <f>ROUND(I135*H135,2)</f>
        <v>0</v>
      </c>
      <c r="BL135" s="20" t="s">
        <v>155</v>
      </c>
      <c r="BM135" s="194" t="s">
        <v>79</v>
      </c>
    </row>
    <row r="136" spans="1:65" s="2" customFormat="1" ht="11.25">
      <c r="A136" s="37"/>
      <c r="B136" s="38"/>
      <c r="C136" s="39"/>
      <c r="D136" s="196" t="s">
        <v>157</v>
      </c>
      <c r="E136" s="39"/>
      <c r="F136" s="197" t="s">
        <v>867</v>
      </c>
      <c r="G136" s="39"/>
      <c r="H136" s="39"/>
      <c r="I136" s="198"/>
      <c r="J136" s="39"/>
      <c r="K136" s="39"/>
      <c r="L136" s="42"/>
      <c r="M136" s="199"/>
      <c r="N136" s="200"/>
      <c r="O136" s="67"/>
      <c r="P136" s="67"/>
      <c r="Q136" s="67"/>
      <c r="R136" s="67"/>
      <c r="S136" s="67"/>
      <c r="T136" s="68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20" t="s">
        <v>157</v>
      </c>
      <c r="AU136" s="20" t="s">
        <v>77</v>
      </c>
    </row>
    <row r="137" spans="1:65" s="2" customFormat="1" ht="19.5">
      <c r="A137" s="37"/>
      <c r="B137" s="38"/>
      <c r="C137" s="39"/>
      <c r="D137" s="196" t="s">
        <v>729</v>
      </c>
      <c r="E137" s="39"/>
      <c r="F137" s="261" t="s">
        <v>868</v>
      </c>
      <c r="G137" s="39"/>
      <c r="H137" s="39"/>
      <c r="I137" s="198"/>
      <c r="J137" s="39"/>
      <c r="K137" s="39"/>
      <c r="L137" s="42"/>
      <c r="M137" s="199"/>
      <c r="N137" s="200"/>
      <c r="O137" s="67"/>
      <c r="P137" s="67"/>
      <c r="Q137" s="67"/>
      <c r="R137" s="67"/>
      <c r="S137" s="67"/>
      <c r="T137" s="68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20" t="s">
        <v>729</v>
      </c>
      <c r="AU137" s="20" t="s">
        <v>77</v>
      </c>
    </row>
    <row r="138" spans="1:65" s="13" customFormat="1" ht="11.25">
      <c r="B138" s="203"/>
      <c r="C138" s="204"/>
      <c r="D138" s="196" t="s">
        <v>161</v>
      </c>
      <c r="E138" s="205" t="s">
        <v>19</v>
      </c>
      <c r="F138" s="206" t="s">
        <v>869</v>
      </c>
      <c r="G138" s="204"/>
      <c r="H138" s="207">
        <v>250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161</v>
      </c>
      <c r="AU138" s="213" t="s">
        <v>77</v>
      </c>
      <c r="AV138" s="13" t="s">
        <v>79</v>
      </c>
      <c r="AW138" s="13" t="s">
        <v>31</v>
      </c>
      <c r="AX138" s="13" t="s">
        <v>77</v>
      </c>
      <c r="AY138" s="213" t="s">
        <v>146</v>
      </c>
    </row>
    <row r="139" spans="1:65" s="2" customFormat="1" ht="16.5" customHeight="1">
      <c r="A139" s="37"/>
      <c r="B139" s="38"/>
      <c r="C139" s="182" t="s">
        <v>211</v>
      </c>
      <c r="D139" s="182" t="s">
        <v>151</v>
      </c>
      <c r="E139" s="183" t="s">
        <v>726</v>
      </c>
      <c r="F139" s="184" t="s">
        <v>870</v>
      </c>
      <c r="G139" s="185" t="s">
        <v>734</v>
      </c>
      <c r="H139" s="186">
        <v>50</v>
      </c>
      <c r="I139" s="187"/>
      <c r="J139" s="188">
        <f>ROUND(I139*H139,2)</f>
        <v>0</v>
      </c>
      <c r="K139" s="189"/>
      <c r="L139" s="42"/>
      <c r="M139" s="190" t="s">
        <v>19</v>
      </c>
      <c r="N139" s="191" t="s">
        <v>40</v>
      </c>
      <c r="O139" s="67"/>
      <c r="P139" s="192">
        <f>O139*H139</f>
        <v>0</v>
      </c>
      <c r="Q139" s="192">
        <v>0</v>
      </c>
      <c r="R139" s="192">
        <f>Q139*H139</f>
        <v>0</v>
      </c>
      <c r="S139" s="192">
        <v>0</v>
      </c>
      <c r="T139" s="19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4" t="s">
        <v>155</v>
      </c>
      <c r="AT139" s="194" t="s">
        <v>151</v>
      </c>
      <c r="AU139" s="194" t="s">
        <v>77</v>
      </c>
      <c r="AY139" s="20" t="s">
        <v>146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20" t="s">
        <v>77</v>
      </c>
      <c r="BK139" s="195">
        <f>ROUND(I139*H139,2)</f>
        <v>0</v>
      </c>
      <c r="BL139" s="20" t="s">
        <v>155</v>
      </c>
      <c r="BM139" s="194" t="s">
        <v>155</v>
      </c>
    </row>
    <row r="140" spans="1:65" s="2" customFormat="1" ht="11.25">
      <c r="A140" s="37"/>
      <c r="B140" s="38"/>
      <c r="C140" s="39"/>
      <c r="D140" s="196" t="s">
        <v>157</v>
      </c>
      <c r="E140" s="39"/>
      <c r="F140" s="197" t="s">
        <v>870</v>
      </c>
      <c r="G140" s="39"/>
      <c r="H140" s="39"/>
      <c r="I140" s="198"/>
      <c r="J140" s="39"/>
      <c r="K140" s="39"/>
      <c r="L140" s="42"/>
      <c r="M140" s="199"/>
      <c r="N140" s="200"/>
      <c r="O140" s="67"/>
      <c r="P140" s="67"/>
      <c r="Q140" s="67"/>
      <c r="R140" s="67"/>
      <c r="S140" s="67"/>
      <c r="T140" s="68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20" t="s">
        <v>157</v>
      </c>
      <c r="AU140" s="20" t="s">
        <v>77</v>
      </c>
    </row>
    <row r="141" spans="1:65" s="2" customFormat="1" ht="19.5">
      <c r="A141" s="37"/>
      <c r="B141" s="38"/>
      <c r="C141" s="39"/>
      <c r="D141" s="196" t="s">
        <v>729</v>
      </c>
      <c r="E141" s="39"/>
      <c r="F141" s="261" t="s">
        <v>871</v>
      </c>
      <c r="G141" s="39"/>
      <c r="H141" s="39"/>
      <c r="I141" s="198"/>
      <c r="J141" s="39"/>
      <c r="K141" s="39"/>
      <c r="L141" s="42"/>
      <c r="M141" s="199"/>
      <c r="N141" s="200"/>
      <c r="O141" s="67"/>
      <c r="P141" s="67"/>
      <c r="Q141" s="67"/>
      <c r="R141" s="67"/>
      <c r="S141" s="67"/>
      <c r="T141" s="68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20" t="s">
        <v>729</v>
      </c>
      <c r="AU141" s="20" t="s">
        <v>77</v>
      </c>
    </row>
    <row r="142" spans="1:65" s="13" customFormat="1" ht="11.25">
      <c r="B142" s="203"/>
      <c r="C142" s="204"/>
      <c r="D142" s="196" t="s">
        <v>161</v>
      </c>
      <c r="E142" s="205" t="s">
        <v>19</v>
      </c>
      <c r="F142" s="206" t="s">
        <v>486</v>
      </c>
      <c r="G142" s="204"/>
      <c r="H142" s="207">
        <v>50</v>
      </c>
      <c r="I142" s="208"/>
      <c r="J142" s="204"/>
      <c r="K142" s="204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161</v>
      </c>
      <c r="AU142" s="213" t="s">
        <v>77</v>
      </c>
      <c r="AV142" s="13" t="s">
        <v>79</v>
      </c>
      <c r="AW142" s="13" t="s">
        <v>31</v>
      </c>
      <c r="AX142" s="13" t="s">
        <v>77</v>
      </c>
      <c r="AY142" s="213" t="s">
        <v>146</v>
      </c>
    </row>
    <row r="143" spans="1:65" s="2" customFormat="1" ht="16.5" customHeight="1">
      <c r="A143" s="37"/>
      <c r="B143" s="38"/>
      <c r="C143" s="182" t="s">
        <v>216</v>
      </c>
      <c r="D143" s="182" t="s">
        <v>151</v>
      </c>
      <c r="E143" s="183" t="s">
        <v>732</v>
      </c>
      <c r="F143" s="184" t="s">
        <v>872</v>
      </c>
      <c r="G143" s="185" t="s">
        <v>734</v>
      </c>
      <c r="H143" s="186">
        <v>50</v>
      </c>
      <c r="I143" s="187"/>
      <c r="J143" s="188">
        <f>ROUND(I143*H143,2)</f>
        <v>0</v>
      </c>
      <c r="K143" s="189"/>
      <c r="L143" s="42"/>
      <c r="M143" s="190" t="s">
        <v>19</v>
      </c>
      <c r="N143" s="191" t="s">
        <v>40</v>
      </c>
      <c r="O143" s="67"/>
      <c r="P143" s="192">
        <f>O143*H143</f>
        <v>0</v>
      </c>
      <c r="Q143" s="192">
        <v>0</v>
      </c>
      <c r="R143" s="192">
        <f>Q143*H143</f>
        <v>0</v>
      </c>
      <c r="S143" s="192">
        <v>0</v>
      </c>
      <c r="T143" s="19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4" t="s">
        <v>155</v>
      </c>
      <c r="AT143" s="194" t="s">
        <v>151</v>
      </c>
      <c r="AU143" s="194" t="s">
        <v>77</v>
      </c>
      <c r="AY143" s="20" t="s">
        <v>146</v>
      </c>
      <c r="BE143" s="195">
        <f>IF(N143="základní",J143,0)</f>
        <v>0</v>
      </c>
      <c r="BF143" s="195">
        <f>IF(N143="snížená",J143,0)</f>
        <v>0</v>
      </c>
      <c r="BG143" s="195">
        <f>IF(N143="zákl. přenesená",J143,0)</f>
        <v>0</v>
      </c>
      <c r="BH143" s="195">
        <f>IF(N143="sníž. přenesená",J143,0)</f>
        <v>0</v>
      </c>
      <c r="BI143" s="195">
        <f>IF(N143="nulová",J143,0)</f>
        <v>0</v>
      </c>
      <c r="BJ143" s="20" t="s">
        <v>77</v>
      </c>
      <c r="BK143" s="195">
        <f>ROUND(I143*H143,2)</f>
        <v>0</v>
      </c>
      <c r="BL143" s="20" t="s">
        <v>155</v>
      </c>
      <c r="BM143" s="194" t="s">
        <v>189</v>
      </c>
    </row>
    <row r="144" spans="1:65" s="2" customFormat="1" ht="11.25">
      <c r="A144" s="37"/>
      <c r="B144" s="38"/>
      <c r="C144" s="39"/>
      <c r="D144" s="196" t="s">
        <v>157</v>
      </c>
      <c r="E144" s="39"/>
      <c r="F144" s="197" t="s">
        <v>872</v>
      </c>
      <c r="G144" s="39"/>
      <c r="H144" s="39"/>
      <c r="I144" s="198"/>
      <c r="J144" s="39"/>
      <c r="K144" s="39"/>
      <c r="L144" s="42"/>
      <c r="M144" s="199"/>
      <c r="N144" s="200"/>
      <c r="O144" s="67"/>
      <c r="P144" s="67"/>
      <c r="Q144" s="67"/>
      <c r="R144" s="67"/>
      <c r="S144" s="67"/>
      <c r="T144" s="68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20" t="s">
        <v>157</v>
      </c>
      <c r="AU144" s="20" t="s">
        <v>77</v>
      </c>
    </row>
    <row r="145" spans="1:65" s="2" customFormat="1" ht="19.5">
      <c r="A145" s="37"/>
      <c r="B145" s="38"/>
      <c r="C145" s="39"/>
      <c r="D145" s="196" t="s">
        <v>729</v>
      </c>
      <c r="E145" s="39"/>
      <c r="F145" s="261" t="s">
        <v>873</v>
      </c>
      <c r="G145" s="39"/>
      <c r="H145" s="39"/>
      <c r="I145" s="198"/>
      <c r="J145" s="39"/>
      <c r="K145" s="39"/>
      <c r="L145" s="42"/>
      <c r="M145" s="199"/>
      <c r="N145" s="200"/>
      <c r="O145" s="67"/>
      <c r="P145" s="67"/>
      <c r="Q145" s="67"/>
      <c r="R145" s="67"/>
      <c r="S145" s="67"/>
      <c r="T145" s="68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20" t="s">
        <v>729</v>
      </c>
      <c r="AU145" s="20" t="s">
        <v>77</v>
      </c>
    </row>
    <row r="146" spans="1:65" s="13" customFormat="1" ht="11.25">
      <c r="B146" s="203"/>
      <c r="C146" s="204"/>
      <c r="D146" s="196" t="s">
        <v>161</v>
      </c>
      <c r="E146" s="205" t="s">
        <v>19</v>
      </c>
      <c r="F146" s="206" t="s">
        <v>486</v>
      </c>
      <c r="G146" s="204"/>
      <c r="H146" s="207">
        <v>50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161</v>
      </c>
      <c r="AU146" s="213" t="s">
        <v>77</v>
      </c>
      <c r="AV146" s="13" t="s">
        <v>79</v>
      </c>
      <c r="AW146" s="13" t="s">
        <v>31</v>
      </c>
      <c r="AX146" s="13" t="s">
        <v>77</v>
      </c>
      <c r="AY146" s="213" t="s">
        <v>146</v>
      </c>
    </row>
    <row r="147" spans="1:65" s="2" customFormat="1" ht="16.5" customHeight="1">
      <c r="A147" s="37"/>
      <c r="B147" s="38"/>
      <c r="C147" s="182" t="s">
        <v>222</v>
      </c>
      <c r="D147" s="182" t="s">
        <v>151</v>
      </c>
      <c r="E147" s="183" t="s">
        <v>737</v>
      </c>
      <c r="F147" s="184" t="s">
        <v>874</v>
      </c>
      <c r="G147" s="185" t="s">
        <v>734</v>
      </c>
      <c r="H147" s="186">
        <v>4</v>
      </c>
      <c r="I147" s="187"/>
      <c r="J147" s="188">
        <f>ROUND(I147*H147,2)</f>
        <v>0</v>
      </c>
      <c r="K147" s="189"/>
      <c r="L147" s="42"/>
      <c r="M147" s="190" t="s">
        <v>19</v>
      </c>
      <c r="N147" s="191" t="s">
        <v>40</v>
      </c>
      <c r="O147" s="67"/>
      <c r="P147" s="192">
        <f>O147*H147</f>
        <v>0</v>
      </c>
      <c r="Q147" s="192">
        <v>0</v>
      </c>
      <c r="R147" s="192">
        <f>Q147*H147</f>
        <v>0</v>
      </c>
      <c r="S147" s="192">
        <v>0</v>
      </c>
      <c r="T147" s="19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4" t="s">
        <v>155</v>
      </c>
      <c r="AT147" s="194" t="s">
        <v>151</v>
      </c>
      <c r="AU147" s="194" t="s">
        <v>77</v>
      </c>
      <c r="AY147" s="20" t="s">
        <v>146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20" t="s">
        <v>77</v>
      </c>
      <c r="BK147" s="195">
        <f>ROUND(I147*H147,2)</f>
        <v>0</v>
      </c>
      <c r="BL147" s="20" t="s">
        <v>155</v>
      </c>
      <c r="BM147" s="194" t="s">
        <v>211</v>
      </c>
    </row>
    <row r="148" spans="1:65" s="2" customFormat="1" ht="11.25">
      <c r="A148" s="37"/>
      <c r="B148" s="38"/>
      <c r="C148" s="39"/>
      <c r="D148" s="196" t="s">
        <v>157</v>
      </c>
      <c r="E148" s="39"/>
      <c r="F148" s="197" t="s">
        <v>874</v>
      </c>
      <c r="G148" s="39"/>
      <c r="H148" s="39"/>
      <c r="I148" s="198"/>
      <c r="J148" s="39"/>
      <c r="K148" s="39"/>
      <c r="L148" s="42"/>
      <c r="M148" s="199"/>
      <c r="N148" s="200"/>
      <c r="O148" s="67"/>
      <c r="P148" s="67"/>
      <c r="Q148" s="67"/>
      <c r="R148" s="67"/>
      <c r="S148" s="67"/>
      <c r="T148" s="68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20" t="s">
        <v>157</v>
      </c>
      <c r="AU148" s="20" t="s">
        <v>77</v>
      </c>
    </row>
    <row r="149" spans="1:65" s="2" customFormat="1" ht="19.5">
      <c r="A149" s="37"/>
      <c r="B149" s="38"/>
      <c r="C149" s="39"/>
      <c r="D149" s="196" t="s">
        <v>729</v>
      </c>
      <c r="E149" s="39"/>
      <c r="F149" s="261" t="s">
        <v>875</v>
      </c>
      <c r="G149" s="39"/>
      <c r="H149" s="39"/>
      <c r="I149" s="198"/>
      <c r="J149" s="39"/>
      <c r="K149" s="39"/>
      <c r="L149" s="42"/>
      <c r="M149" s="199"/>
      <c r="N149" s="200"/>
      <c r="O149" s="67"/>
      <c r="P149" s="67"/>
      <c r="Q149" s="67"/>
      <c r="R149" s="67"/>
      <c r="S149" s="67"/>
      <c r="T149" s="68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20" t="s">
        <v>729</v>
      </c>
      <c r="AU149" s="20" t="s">
        <v>77</v>
      </c>
    </row>
    <row r="150" spans="1:65" s="13" customFormat="1" ht="11.25">
      <c r="B150" s="203"/>
      <c r="C150" s="204"/>
      <c r="D150" s="196" t="s">
        <v>161</v>
      </c>
      <c r="E150" s="205" t="s">
        <v>19</v>
      </c>
      <c r="F150" s="206" t="s">
        <v>155</v>
      </c>
      <c r="G150" s="204"/>
      <c r="H150" s="207">
        <v>4</v>
      </c>
      <c r="I150" s="208"/>
      <c r="J150" s="204"/>
      <c r="K150" s="204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161</v>
      </c>
      <c r="AU150" s="213" t="s">
        <v>77</v>
      </c>
      <c r="AV150" s="13" t="s">
        <v>79</v>
      </c>
      <c r="AW150" s="13" t="s">
        <v>31</v>
      </c>
      <c r="AX150" s="13" t="s">
        <v>77</v>
      </c>
      <c r="AY150" s="213" t="s">
        <v>146</v>
      </c>
    </row>
    <row r="151" spans="1:65" s="2" customFormat="1" ht="16.5" customHeight="1">
      <c r="A151" s="37"/>
      <c r="B151" s="38"/>
      <c r="C151" s="182" t="s">
        <v>228</v>
      </c>
      <c r="D151" s="182" t="s">
        <v>151</v>
      </c>
      <c r="E151" s="183" t="s">
        <v>741</v>
      </c>
      <c r="F151" s="184" t="s">
        <v>876</v>
      </c>
      <c r="G151" s="185" t="s">
        <v>734</v>
      </c>
      <c r="H151" s="186">
        <v>5</v>
      </c>
      <c r="I151" s="187"/>
      <c r="J151" s="188">
        <f>ROUND(I151*H151,2)</f>
        <v>0</v>
      </c>
      <c r="K151" s="189"/>
      <c r="L151" s="42"/>
      <c r="M151" s="190" t="s">
        <v>19</v>
      </c>
      <c r="N151" s="191" t="s">
        <v>40</v>
      </c>
      <c r="O151" s="67"/>
      <c r="P151" s="192">
        <f>O151*H151</f>
        <v>0</v>
      </c>
      <c r="Q151" s="192">
        <v>0</v>
      </c>
      <c r="R151" s="192">
        <f>Q151*H151</f>
        <v>0</v>
      </c>
      <c r="S151" s="192">
        <v>0</v>
      </c>
      <c r="T151" s="19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4" t="s">
        <v>155</v>
      </c>
      <c r="AT151" s="194" t="s">
        <v>151</v>
      </c>
      <c r="AU151" s="194" t="s">
        <v>77</v>
      </c>
      <c r="AY151" s="20" t="s">
        <v>146</v>
      </c>
      <c r="BE151" s="195">
        <f>IF(N151="základní",J151,0)</f>
        <v>0</v>
      </c>
      <c r="BF151" s="195">
        <f>IF(N151="snížená",J151,0)</f>
        <v>0</v>
      </c>
      <c r="BG151" s="195">
        <f>IF(N151="zákl. přenesená",J151,0)</f>
        <v>0</v>
      </c>
      <c r="BH151" s="195">
        <f>IF(N151="sníž. přenesená",J151,0)</f>
        <v>0</v>
      </c>
      <c r="BI151" s="195">
        <f>IF(N151="nulová",J151,0)</f>
        <v>0</v>
      </c>
      <c r="BJ151" s="20" t="s">
        <v>77</v>
      </c>
      <c r="BK151" s="195">
        <f>ROUND(I151*H151,2)</f>
        <v>0</v>
      </c>
      <c r="BL151" s="20" t="s">
        <v>155</v>
      </c>
      <c r="BM151" s="194" t="s">
        <v>222</v>
      </c>
    </row>
    <row r="152" spans="1:65" s="2" customFormat="1" ht="11.25">
      <c r="A152" s="37"/>
      <c r="B152" s="38"/>
      <c r="C152" s="39"/>
      <c r="D152" s="196" t="s">
        <v>157</v>
      </c>
      <c r="E152" s="39"/>
      <c r="F152" s="197" t="s">
        <v>876</v>
      </c>
      <c r="G152" s="39"/>
      <c r="H152" s="39"/>
      <c r="I152" s="198"/>
      <c r="J152" s="39"/>
      <c r="K152" s="39"/>
      <c r="L152" s="42"/>
      <c r="M152" s="199"/>
      <c r="N152" s="200"/>
      <c r="O152" s="67"/>
      <c r="P152" s="67"/>
      <c r="Q152" s="67"/>
      <c r="R152" s="67"/>
      <c r="S152" s="67"/>
      <c r="T152" s="68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20" t="s">
        <v>157</v>
      </c>
      <c r="AU152" s="20" t="s">
        <v>77</v>
      </c>
    </row>
    <row r="153" spans="1:65" s="2" customFormat="1" ht="19.5">
      <c r="A153" s="37"/>
      <c r="B153" s="38"/>
      <c r="C153" s="39"/>
      <c r="D153" s="196" t="s">
        <v>729</v>
      </c>
      <c r="E153" s="39"/>
      <c r="F153" s="261" t="s">
        <v>877</v>
      </c>
      <c r="G153" s="39"/>
      <c r="H153" s="39"/>
      <c r="I153" s="198"/>
      <c r="J153" s="39"/>
      <c r="K153" s="39"/>
      <c r="L153" s="42"/>
      <c r="M153" s="199"/>
      <c r="N153" s="200"/>
      <c r="O153" s="67"/>
      <c r="P153" s="67"/>
      <c r="Q153" s="67"/>
      <c r="R153" s="67"/>
      <c r="S153" s="67"/>
      <c r="T153" s="68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20" t="s">
        <v>729</v>
      </c>
      <c r="AU153" s="20" t="s">
        <v>77</v>
      </c>
    </row>
    <row r="154" spans="1:65" s="13" customFormat="1" ht="11.25">
      <c r="B154" s="203"/>
      <c r="C154" s="204"/>
      <c r="D154" s="196" t="s">
        <v>161</v>
      </c>
      <c r="E154" s="205" t="s">
        <v>19</v>
      </c>
      <c r="F154" s="206" t="s">
        <v>193</v>
      </c>
      <c r="G154" s="204"/>
      <c r="H154" s="207">
        <v>5</v>
      </c>
      <c r="I154" s="208"/>
      <c r="J154" s="204"/>
      <c r="K154" s="204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161</v>
      </c>
      <c r="AU154" s="213" t="s">
        <v>77</v>
      </c>
      <c r="AV154" s="13" t="s">
        <v>79</v>
      </c>
      <c r="AW154" s="13" t="s">
        <v>31</v>
      </c>
      <c r="AX154" s="13" t="s">
        <v>77</v>
      </c>
      <c r="AY154" s="213" t="s">
        <v>146</v>
      </c>
    </row>
    <row r="155" spans="1:65" s="2" customFormat="1" ht="16.5" customHeight="1">
      <c r="A155" s="37"/>
      <c r="B155" s="38"/>
      <c r="C155" s="182" t="s">
        <v>8</v>
      </c>
      <c r="D155" s="182" t="s">
        <v>151</v>
      </c>
      <c r="E155" s="183" t="s">
        <v>745</v>
      </c>
      <c r="F155" s="184" t="s">
        <v>878</v>
      </c>
      <c r="G155" s="185" t="s">
        <v>734</v>
      </c>
      <c r="H155" s="186">
        <v>10</v>
      </c>
      <c r="I155" s="187"/>
      <c r="J155" s="188">
        <f>ROUND(I155*H155,2)</f>
        <v>0</v>
      </c>
      <c r="K155" s="189"/>
      <c r="L155" s="42"/>
      <c r="M155" s="190" t="s">
        <v>19</v>
      </c>
      <c r="N155" s="191" t="s">
        <v>40</v>
      </c>
      <c r="O155" s="67"/>
      <c r="P155" s="192">
        <f>O155*H155</f>
        <v>0</v>
      </c>
      <c r="Q155" s="192">
        <v>0</v>
      </c>
      <c r="R155" s="192">
        <f>Q155*H155</f>
        <v>0</v>
      </c>
      <c r="S155" s="192">
        <v>0</v>
      </c>
      <c r="T155" s="19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4" t="s">
        <v>155</v>
      </c>
      <c r="AT155" s="194" t="s">
        <v>151</v>
      </c>
      <c r="AU155" s="194" t="s">
        <v>77</v>
      </c>
      <c r="AY155" s="20" t="s">
        <v>146</v>
      </c>
      <c r="BE155" s="195">
        <f>IF(N155="základní",J155,0)</f>
        <v>0</v>
      </c>
      <c r="BF155" s="195">
        <f>IF(N155="snížená",J155,0)</f>
        <v>0</v>
      </c>
      <c r="BG155" s="195">
        <f>IF(N155="zákl. přenesená",J155,0)</f>
        <v>0</v>
      </c>
      <c r="BH155" s="195">
        <f>IF(N155="sníž. přenesená",J155,0)</f>
        <v>0</v>
      </c>
      <c r="BI155" s="195">
        <f>IF(N155="nulová",J155,0)</f>
        <v>0</v>
      </c>
      <c r="BJ155" s="20" t="s">
        <v>77</v>
      </c>
      <c r="BK155" s="195">
        <f>ROUND(I155*H155,2)</f>
        <v>0</v>
      </c>
      <c r="BL155" s="20" t="s">
        <v>155</v>
      </c>
      <c r="BM155" s="194" t="s">
        <v>8</v>
      </c>
    </row>
    <row r="156" spans="1:65" s="2" customFormat="1" ht="11.25">
      <c r="A156" s="37"/>
      <c r="B156" s="38"/>
      <c r="C156" s="39"/>
      <c r="D156" s="196" t="s">
        <v>157</v>
      </c>
      <c r="E156" s="39"/>
      <c r="F156" s="197" t="s">
        <v>878</v>
      </c>
      <c r="G156" s="39"/>
      <c r="H156" s="39"/>
      <c r="I156" s="198"/>
      <c r="J156" s="39"/>
      <c r="K156" s="39"/>
      <c r="L156" s="42"/>
      <c r="M156" s="199"/>
      <c r="N156" s="200"/>
      <c r="O156" s="67"/>
      <c r="P156" s="67"/>
      <c r="Q156" s="67"/>
      <c r="R156" s="67"/>
      <c r="S156" s="67"/>
      <c r="T156" s="68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20" t="s">
        <v>157</v>
      </c>
      <c r="AU156" s="20" t="s">
        <v>77</v>
      </c>
    </row>
    <row r="157" spans="1:65" s="2" customFormat="1" ht="19.5">
      <c r="A157" s="37"/>
      <c r="B157" s="38"/>
      <c r="C157" s="39"/>
      <c r="D157" s="196" t="s">
        <v>729</v>
      </c>
      <c r="E157" s="39"/>
      <c r="F157" s="261" t="s">
        <v>879</v>
      </c>
      <c r="G157" s="39"/>
      <c r="H157" s="39"/>
      <c r="I157" s="198"/>
      <c r="J157" s="39"/>
      <c r="K157" s="39"/>
      <c r="L157" s="42"/>
      <c r="M157" s="199"/>
      <c r="N157" s="200"/>
      <c r="O157" s="67"/>
      <c r="P157" s="67"/>
      <c r="Q157" s="67"/>
      <c r="R157" s="67"/>
      <c r="S157" s="67"/>
      <c r="T157" s="68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20" t="s">
        <v>729</v>
      </c>
      <c r="AU157" s="20" t="s">
        <v>77</v>
      </c>
    </row>
    <row r="158" spans="1:65" s="13" customFormat="1" ht="11.25">
      <c r="B158" s="203"/>
      <c r="C158" s="204"/>
      <c r="D158" s="196" t="s">
        <v>161</v>
      </c>
      <c r="E158" s="205" t="s">
        <v>19</v>
      </c>
      <c r="F158" s="206" t="s">
        <v>222</v>
      </c>
      <c r="G158" s="204"/>
      <c r="H158" s="207">
        <v>10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161</v>
      </c>
      <c r="AU158" s="213" t="s">
        <v>77</v>
      </c>
      <c r="AV158" s="13" t="s">
        <v>79</v>
      </c>
      <c r="AW158" s="13" t="s">
        <v>31</v>
      </c>
      <c r="AX158" s="13" t="s">
        <v>77</v>
      </c>
      <c r="AY158" s="213" t="s">
        <v>146</v>
      </c>
    </row>
    <row r="159" spans="1:65" s="2" customFormat="1" ht="24.2" customHeight="1">
      <c r="A159" s="37"/>
      <c r="B159" s="38"/>
      <c r="C159" s="182" t="s">
        <v>239</v>
      </c>
      <c r="D159" s="182" t="s">
        <v>151</v>
      </c>
      <c r="E159" s="183" t="s">
        <v>749</v>
      </c>
      <c r="F159" s="184" t="s">
        <v>880</v>
      </c>
      <c r="G159" s="185" t="s">
        <v>734</v>
      </c>
      <c r="H159" s="186">
        <v>70</v>
      </c>
      <c r="I159" s="187"/>
      <c r="J159" s="188">
        <f>ROUND(I159*H159,2)</f>
        <v>0</v>
      </c>
      <c r="K159" s="189"/>
      <c r="L159" s="42"/>
      <c r="M159" s="190" t="s">
        <v>19</v>
      </c>
      <c r="N159" s="191" t="s">
        <v>40</v>
      </c>
      <c r="O159" s="67"/>
      <c r="P159" s="192">
        <f>O159*H159</f>
        <v>0</v>
      </c>
      <c r="Q159" s="192">
        <v>0</v>
      </c>
      <c r="R159" s="192">
        <f>Q159*H159</f>
        <v>0</v>
      </c>
      <c r="S159" s="192">
        <v>0</v>
      </c>
      <c r="T159" s="19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4" t="s">
        <v>155</v>
      </c>
      <c r="AT159" s="194" t="s">
        <v>151</v>
      </c>
      <c r="AU159" s="194" t="s">
        <v>77</v>
      </c>
      <c r="AY159" s="20" t="s">
        <v>146</v>
      </c>
      <c r="BE159" s="195">
        <f>IF(N159="základní",J159,0)</f>
        <v>0</v>
      </c>
      <c r="BF159" s="195">
        <f>IF(N159="snížená",J159,0)</f>
        <v>0</v>
      </c>
      <c r="BG159" s="195">
        <f>IF(N159="zákl. přenesená",J159,0)</f>
        <v>0</v>
      </c>
      <c r="BH159" s="195">
        <f>IF(N159="sníž. přenesená",J159,0)</f>
        <v>0</v>
      </c>
      <c r="BI159" s="195">
        <f>IF(N159="nulová",J159,0)</f>
        <v>0</v>
      </c>
      <c r="BJ159" s="20" t="s">
        <v>77</v>
      </c>
      <c r="BK159" s="195">
        <f>ROUND(I159*H159,2)</f>
        <v>0</v>
      </c>
      <c r="BL159" s="20" t="s">
        <v>155</v>
      </c>
      <c r="BM159" s="194" t="s">
        <v>243</v>
      </c>
    </row>
    <row r="160" spans="1:65" s="2" customFormat="1" ht="19.5">
      <c r="A160" s="37"/>
      <c r="B160" s="38"/>
      <c r="C160" s="39"/>
      <c r="D160" s="196" t="s">
        <v>157</v>
      </c>
      <c r="E160" s="39"/>
      <c r="F160" s="197" t="s">
        <v>881</v>
      </c>
      <c r="G160" s="39"/>
      <c r="H160" s="39"/>
      <c r="I160" s="198"/>
      <c r="J160" s="39"/>
      <c r="K160" s="39"/>
      <c r="L160" s="42"/>
      <c r="M160" s="199"/>
      <c r="N160" s="200"/>
      <c r="O160" s="67"/>
      <c r="P160" s="67"/>
      <c r="Q160" s="67"/>
      <c r="R160" s="67"/>
      <c r="S160" s="67"/>
      <c r="T160" s="68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20" t="s">
        <v>157</v>
      </c>
      <c r="AU160" s="20" t="s">
        <v>77</v>
      </c>
    </row>
    <row r="161" spans="1:65" s="2" customFormat="1" ht="19.5">
      <c r="A161" s="37"/>
      <c r="B161" s="38"/>
      <c r="C161" s="39"/>
      <c r="D161" s="196" t="s">
        <v>729</v>
      </c>
      <c r="E161" s="39"/>
      <c r="F161" s="261" t="s">
        <v>882</v>
      </c>
      <c r="G161" s="39"/>
      <c r="H161" s="39"/>
      <c r="I161" s="198"/>
      <c r="J161" s="39"/>
      <c r="K161" s="39"/>
      <c r="L161" s="42"/>
      <c r="M161" s="199"/>
      <c r="N161" s="200"/>
      <c r="O161" s="67"/>
      <c r="P161" s="67"/>
      <c r="Q161" s="67"/>
      <c r="R161" s="67"/>
      <c r="S161" s="67"/>
      <c r="T161" s="68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20" t="s">
        <v>729</v>
      </c>
      <c r="AU161" s="20" t="s">
        <v>77</v>
      </c>
    </row>
    <row r="162" spans="1:65" s="13" customFormat="1" ht="11.25">
      <c r="B162" s="203"/>
      <c r="C162" s="204"/>
      <c r="D162" s="196" t="s">
        <v>161</v>
      </c>
      <c r="E162" s="205" t="s">
        <v>19</v>
      </c>
      <c r="F162" s="206" t="s">
        <v>614</v>
      </c>
      <c r="G162" s="204"/>
      <c r="H162" s="207">
        <v>70</v>
      </c>
      <c r="I162" s="208"/>
      <c r="J162" s="204"/>
      <c r="K162" s="204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161</v>
      </c>
      <c r="AU162" s="213" t="s">
        <v>77</v>
      </c>
      <c r="AV162" s="13" t="s">
        <v>79</v>
      </c>
      <c r="AW162" s="13" t="s">
        <v>31</v>
      </c>
      <c r="AX162" s="13" t="s">
        <v>77</v>
      </c>
      <c r="AY162" s="213" t="s">
        <v>146</v>
      </c>
    </row>
    <row r="163" spans="1:65" s="2" customFormat="1" ht="16.5" customHeight="1">
      <c r="A163" s="37"/>
      <c r="B163" s="38"/>
      <c r="C163" s="182" t="s">
        <v>243</v>
      </c>
      <c r="D163" s="182" t="s">
        <v>151</v>
      </c>
      <c r="E163" s="183" t="s">
        <v>753</v>
      </c>
      <c r="F163" s="184" t="s">
        <v>883</v>
      </c>
      <c r="G163" s="185" t="s">
        <v>734</v>
      </c>
      <c r="H163" s="186">
        <v>150</v>
      </c>
      <c r="I163" s="187"/>
      <c r="J163" s="188">
        <f>ROUND(I163*H163,2)</f>
        <v>0</v>
      </c>
      <c r="K163" s="189"/>
      <c r="L163" s="42"/>
      <c r="M163" s="190" t="s">
        <v>19</v>
      </c>
      <c r="N163" s="191" t="s">
        <v>40</v>
      </c>
      <c r="O163" s="67"/>
      <c r="P163" s="192">
        <f>O163*H163</f>
        <v>0</v>
      </c>
      <c r="Q163" s="192">
        <v>0</v>
      </c>
      <c r="R163" s="192">
        <f>Q163*H163</f>
        <v>0</v>
      </c>
      <c r="S163" s="192">
        <v>0</v>
      </c>
      <c r="T163" s="19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4" t="s">
        <v>155</v>
      </c>
      <c r="AT163" s="194" t="s">
        <v>151</v>
      </c>
      <c r="AU163" s="194" t="s">
        <v>77</v>
      </c>
      <c r="AY163" s="20" t="s">
        <v>146</v>
      </c>
      <c r="BE163" s="195">
        <f>IF(N163="základní",J163,0)</f>
        <v>0</v>
      </c>
      <c r="BF163" s="195">
        <f>IF(N163="snížená",J163,0)</f>
        <v>0</v>
      </c>
      <c r="BG163" s="195">
        <f>IF(N163="zákl. přenesená",J163,0)</f>
        <v>0</v>
      </c>
      <c r="BH163" s="195">
        <f>IF(N163="sníž. přenesená",J163,0)</f>
        <v>0</v>
      </c>
      <c r="BI163" s="195">
        <f>IF(N163="nulová",J163,0)</f>
        <v>0</v>
      </c>
      <c r="BJ163" s="20" t="s">
        <v>77</v>
      </c>
      <c r="BK163" s="195">
        <f>ROUND(I163*H163,2)</f>
        <v>0</v>
      </c>
      <c r="BL163" s="20" t="s">
        <v>155</v>
      </c>
      <c r="BM163" s="194" t="s">
        <v>253</v>
      </c>
    </row>
    <row r="164" spans="1:65" s="2" customFormat="1" ht="11.25">
      <c r="A164" s="37"/>
      <c r="B164" s="38"/>
      <c r="C164" s="39"/>
      <c r="D164" s="196" t="s">
        <v>157</v>
      </c>
      <c r="E164" s="39"/>
      <c r="F164" s="197" t="s">
        <v>883</v>
      </c>
      <c r="G164" s="39"/>
      <c r="H164" s="39"/>
      <c r="I164" s="198"/>
      <c r="J164" s="39"/>
      <c r="K164" s="39"/>
      <c r="L164" s="42"/>
      <c r="M164" s="199"/>
      <c r="N164" s="200"/>
      <c r="O164" s="67"/>
      <c r="P164" s="67"/>
      <c r="Q164" s="67"/>
      <c r="R164" s="67"/>
      <c r="S164" s="67"/>
      <c r="T164" s="68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20" t="s">
        <v>157</v>
      </c>
      <c r="AU164" s="20" t="s">
        <v>77</v>
      </c>
    </row>
    <row r="165" spans="1:65" s="2" customFormat="1" ht="19.5">
      <c r="A165" s="37"/>
      <c r="B165" s="38"/>
      <c r="C165" s="39"/>
      <c r="D165" s="196" t="s">
        <v>729</v>
      </c>
      <c r="E165" s="39"/>
      <c r="F165" s="261" t="s">
        <v>884</v>
      </c>
      <c r="G165" s="39"/>
      <c r="H165" s="39"/>
      <c r="I165" s="198"/>
      <c r="J165" s="39"/>
      <c r="K165" s="39"/>
      <c r="L165" s="42"/>
      <c r="M165" s="199"/>
      <c r="N165" s="200"/>
      <c r="O165" s="67"/>
      <c r="P165" s="67"/>
      <c r="Q165" s="67"/>
      <c r="R165" s="67"/>
      <c r="S165" s="67"/>
      <c r="T165" s="68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20" t="s">
        <v>729</v>
      </c>
      <c r="AU165" s="20" t="s">
        <v>77</v>
      </c>
    </row>
    <row r="166" spans="1:65" s="13" customFormat="1" ht="11.25">
      <c r="B166" s="203"/>
      <c r="C166" s="204"/>
      <c r="D166" s="196" t="s">
        <v>161</v>
      </c>
      <c r="E166" s="205" t="s">
        <v>19</v>
      </c>
      <c r="F166" s="206" t="s">
        <v>885</v>
      </c>
      <c r="G166" s="204"/>
      <c r="H166" s="207">
        <v>150</v>
      </c>
      <c r="I166" s="208"/>
      <c r="J166" s="204"/>
      <c r="K166" s="204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161</v>
      </c>
      <c r="AU166" s="213" t="s">
        <v>77</v>
      </c>
      <c r="AV166" s="13" t="s">
        <v>79</v>
      </c>
      <c r="AW166" s="13" t="s">
        <v>31</v>
      </c>
      <c r="AX166" s="13" t="s">
        <v>77</v>
      </c>
      <c r="AY166" s="213" t="s">
        <v>146</v>
      </c>
    </row>
    <row r="167" spans="1:65" s="2" customFormat="1" ht="16.5" customHeight="1">
      <c r="A167" s="37"/>
      <c r="B167" s="38"/>
      <c r="C167" s="182" t="s">
        <v>249</v>
      </c>
      <c r="D167" s="182" t="s">
        <v>151</v>
      </c>
      <c r="E167" s="183" t="s">
        <v>758</v>
      </c>
      <c r="F167" s="184" t="s">
        <v>886</v>
      </c>
      <c r="G167" s="185" t="s">
        <v>734</v>
      </c>
      <c r="H167" s="186">
        <v>150</v>
      </c>
      <c r="I167" s="187"/>
      <c r="J167" s="188">
        <f>ROUND(I167*H167,2)</f>
        <v>0</v>
      </c>
      <c r="K167" s="189"/>
      <c r="L167" s="42"/>
      <c r="M167" s="190" t="s">
        <v>19</v>
      </c>
      <c r="N167" s="191" t="s">
        <v>40</v>
      </c>
      <c r="O167" s="67"/>
      <c r="P167" s="192">
        <f>O167*H167</f>
        <v>0</v>
      </c>
      <c r="Q167" s="192">
        <v>0</v>
      </c>
      <c r="R167" s="192">
        <f>Q167*H167</f>
        <v>0</v>
      </c>
      <c r="S167" s="192">
        <v>0</v>
      </c>
      <c r="T167" s="19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4" t="s">
        <v>155</v>
      </c>
      <c r="AT167" s="194" t="s">
        <v>151</v>
      </c>
      <c r="AU167" s="194" t="s">
        <v>77</v>
      </c>
      <c r="AY167" s="20" t="s">
        <v>146</v>
      </c>
      <c r="BE167" s="195">
        <f>IF(N167="základní",J167,0)</f>
        <v>0</v>
      </c>
      <c r="BF167" s="195">
        <f>IF(N167="snížená",J167,0)</f>
        <v>0</v>
      </c>
      <c r="BG167" s="195">
        <f>IF(N167="zákl. přenesená",J167,0)</f>
        <v>0</v>
      </c>
      <c r="BH167" s="195">
        <f>IF(N167="sníž. přenesená",J167,0)</f>
        <v>0</v>
      </c>
      <c r="BI167" s="195">
        <f>IF(N167="nulová",J167,0)</f>
        <v>0</v>
      </c>
      <c r="BJ167" s="20" t="s">
        <v>77</v>
      </c>
      <c r="BK167" s="195">
        <f>ROUND(I167*H167,2)</f>
        <v>0</v>
      </c>
      <c r="BL167" s="20" t="s">
        <v>155</v>
      </c>
      <c r="BM167" s="194" t="s">
        <v>266</v>
      </c>
    </row>
    <row r="168" spans="1:65" s="2" customFormat="1" ht="11.25">
      <c r="A168" s="37"/>
      <c r="B168" s="38"/>
      <c r="C168" s="39"/>
      <c r="D168" s="196" t="s">
        <v>157</v>
      </c>
      <c r="E168" s="39"/>
      <c r="F168" s="197" t="s">
        <v>886</v>
      </c>
      <c r="G168" s="39"/>
      <c r="H168" s="39"/>
      <c r="I168" s="198"/>
      <c r="J168" s="39"/>
      <c r="K168" s="39"/>
      <c r="L168" s="42"/>
      <c r="M168" s="199"/>
      <c r="N168" s="200"/>
      <c r="O168" s="67"/>
      <c r="P168" s="67"/>
      <c r="Q168" s="67"/>
      <c r="R168" s="67"/>
      <c r="S168" s="67"/>
      <c r="T168" s="68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20" t="s">
        <v>157</v>
      </c>
      <c r="AU168" s="20" t="s">
        <v>77</v>
      </c>
    </row>
    <row r="169" spans="1:65" s="2" customFormat="1" ht="19.5">
      <c r="A169" s="37"/>
      <c r="B169" s="38"/>
      <c r="C169" s="39"/>
      <c r="D169" s="196" t="s">
        <v>729</v>
      </c>
      <c r="E169" s="39"/>
      <c r="F169" s="261" t="s">
        <v>887</v>
      </c>
      <c r="G169" s="39"/>
      <c r="H169" s="39"/>
      <c r="I169" s="198"/>
      <c r="J169" s="39"/>
      <c r="K169" s="39"/>
      <c r="L169" s="42"/>
      <c r="M169" s="199"/>
      <c r="N169" s="200"/>
      <c r="O169" s="67"/>
      <c r="P169" s="67"/>
      <c r="Q169" s="67"/>
      <c r="R169" s="67"/>
      <c r="S169" s="67"/>
      <c r="T169" s="68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20" t="s">
        <v>729</v>
      </c>
      <c r="AU169" s="20" t="s">
        <v>77</v>
      </c>
    </row>
    <row r="170" spans="1:65" s="13" customFormat="1" ht="11.25">
      <c r="B170" s="203"/>
      <c r="C170" s="204"/>
      <c r="D170" s="196" t="s">
        <v>161</v>
      </c>
      <c r="E170" s="205" t="s">
        <v>19</v>
      </c>
      <c r="F170" s="206" t="s">
        <v>885</v>
      </c>
      <c r="G170" s="204"/>
      <c r="H170" s="207">
        <v>150</v>
      </c>
      <c r="I170" s="208"/>
      <c r="J170" s="204"/>
      <c r="K170" s="204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161</v>
      </c>
      <c r="AU170" s="213" t="s">
        <v>77</v>
      </c>
      <c r="AV170" s="13" t="s">
        <v>79</v>
      </c>
      <c r="AW170" s="13" t="s">
        <v>31</v>
      </c>
      <c r="AX170" s="13" t="s">
        <v>77</v>
      </c>
      <c r="AY170" s="213" t="s">
        <v>146</v>
      </c>
    </row>
    <row r="171" spans="1:65" s="2" customFormat="1" ht="16.5" customHeight="1">
      <c r="A171" s="37"/>
      <c r="B171" s="38"/>
      <c r="C171" s="182" t="s">
        <v>253</v>
      </c>
      <c r="D171" s="182" t="s">
        <v>151</v>
      </c>
      <c r="E171" s="183" t="s">
        <v>763</v>
      </c>
      <c r="F171" s="184" t="s">
        <v>888</v>
      </c>
      <c r="G171" s="185" t="s">
        <v>734</v>
      </c>
      <c r="H171" s="186">
        <v>10</v>
      </c>
      <c r="I171" s="187"/>
      <c r="J171" s="188">
        <f>ROUND(I171*H171,2)</f>
        <v>0</v>
      </c>
      <c r="K171" s="189"/>
      <c r="L171" s="42"/>
      <c r="M171" s="190" t="s">
        <v>19</v>
      </c>
      <c r="N171" s="191" t="s">
        <v>40</v>
      </c>
      <c r="O171" s="67"/>
      <c r="P171" s="192">
        <f>O171*H171</f>
        <v>0</v>
      </c>
      <c r="Q171" s="192">
        <v>0</v>
      </c>
      <c r="R171" s="192">
        <f>Q171*H171</f>
        <v>0</v>
      </c>
      <c r="S171" s="192">
        <v>0</v>
      </c>
      <c r="T171" s="19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4" t="s">
        <v>155</v>
      </c>
      <c r="AT171" s="194" t="s">
        <v>151</v>
      </c>
      <c r="AU171" s="194" t="s">
        <v>77</v>
      </c>
      <c r="AY171" s="20" t="s">
        <v>146</v>
      </c>
      <c r="BE171" s="195">
        <f>IF(N171="základní",J171,0)</f>
        <v>0</v>
      </c>
      <c r="BF171" s="195">
        <f>IF(N171="snížená",J171,0)</f>
        <v>0</v>
      </c>
      <c r="BG171" s="195">
        <f>IF(N171="zákl. přenesená",J171,0)</f>
        <v>0</v>
      </c>
      <c r="BH171" s="195">
        <f>IF(N171="sníž. přenesená",J171,0)</f>
        <v>0</v>
      </c>
      <c r="BI171" s="195">
        <f>IF(N171="nulová",J171,0)</f>
        <v>0</v>
      </c>
      <c r="BJ171" s="20" t="s">
        <v>77</v>
      </c>
      <c r="BK171" s="195">
        <f>ROUND(I171*H171,2)</f>
        <v>0</v>
      </c>
      <c r="BL171" s="20" t="s">
        <v>155</v>
      </c>
      <c r="BM171" s="194" t="s">
        <v>280</v>
      </c>
    </row>
    <row r="172" spans="1:65" s="2" customFormat="1" ht="11.25">
      <c r="A172" s="37"/>
      <c r="B172" s="38"/>
      <c r="C172" s="39"/>
      <c r="D172" s="196" t="s">
        <v>157</v>
      </c>
      <c r="E172" s="39"/>
      <c r="F172" s="197" t="s">
        <v>888</v>
      </c>
      <c r="G172" s="39"/>
      <c r="H172" s="39"/>
      <c r="I172" s="198"/>
      <c r="J172" s="39"/>
      <c r="K172" s="39"/>
      <c r="L172" s="42"/>
      <c r="M172" s="199"/>
      <c r="N172" s="200"/>
      <c r="O172" s="67"/>
      <c r="P172" s="67"/>
      <c r="Q172" s="67"/>
      <c r="R172" s="67"/>
      <c r="S172" s="67"/>
      <c r="T172" s="68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20" t="s">
        <v>157</v>
      </c>
      <c r="AU172" s="20" t="s">
        <v>77</v>
      </c>
    </row>
    <row r="173" spans="1:65" s="2" customFormat="1" ht="19.5">
      <c r="A173" s="37"/>
      <c r="B173" s="38"/>
      <c r="C173" s="39"/>
      <c r="D173" s="196" t="s">
        <v>729</v>
      </c>
      <c r="E173" s="39"/>
      <c r="F173" s="261" t="s">
        <v>889</v>
      </c>
      <c r="G173" s="39"/>
      <c r="H173" s="39"/>
      <c r="I173" s="198"/>
      <c r="J173" s="39"/>
      <c r="K173" s="39"/>
      <c r="L173" s="42"/>
      <c r="M173" s="199"/>
      <c r="N173" s="200"/>
      <c r="O173" s="67"/>
      <c r="P173" s="67"/>
      <c r="Q173" s="67"/>
      <c r="R173" s="67"/>
      <c r="S173" s="67"/>
      <c r="T173" s="68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20" t="s">
        <v>729</v>
      </c>
      <c r="AU173" s="20" t="s">
        <v>77</v>
      </c>
    </row>
    <row r="174" spans="1:65" s="13" customFormat="1" ht="11.25">
      <c r="B174" s="203"/>
      <c r="C174" s="204"/>
      <c r="D174" s="196" t="s">
        <v>161</v>
      </c>
      <c r="E174" s="205" t="s">
        <v>19</v>
      </c>
      <c r="F174" s="206" t="s">
        <v>222</v>
      </c>
      <c r="G174" s="204"/>
      <c r="H174" s="207">
        <v>10</v>
      </c>
      <c r="I174" s="208"/>
      <c r="J174" s="204"/>
      <c r="K174" s="204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161</v>
      </c>
      <c r="AU174" s="213" t="s">
        <v>77</v>
      </c>
      <c r="AV174" s="13" t="s">
        <v>79</v>
      </c>
      <c r="AW174" s="13" t="s">
        <v>31</v>
      </c>
      <c r="AX174" s="13" t="s">
        <v>77</v>
      </c>
      <c r="AY174" s="213" t="s">
        <v>146</v>
      </c>
    </row>
    <row r="175" spans="1:65" s="2" customFormat="1" ht="16.5" customHeight="1">
      <c r="A175" s="37"/>
      <c r="B175" s="38"/>
      <c r="C175" s="182" t="s">
        <v>259</v>
      </c>
      <c r="D175" s="182" t="s">
        <v>151</v>
      </c>
      <c r="E175" s="183" t="s">
        <v>768</v>
      </c>
      <c r="F175" s="184" t="s">
        <v>890</v>
      </c>
      <c r="G175" s="185" t="s">
        <v>734</v>
      </c>
      <c r="H175" s="186">
        <v>10</v>
      </c>
      <c r="I175" s="187"/>
      <c r="J175" s="188">
        <f>ROUND(I175*H175,2)</f>
        <v>0</v>
      </c>
      <c r="K175" s="189"/>
      <c r="L175" s="42"/>
      <c r="M175" s="190" t="s">
        <v>19</v>
      </c>
      <c r="N175" s="191" t="s">
        <v>40</v>
      </c>
      <c r="O175" s="67"/>
      <c r="P175" s="192">
        <f>O175*H175</f>
        <v>0</v>
      </c>
      <c r="Q175" s="192">
        <v>0</v>
      </c>
      <c r="R175" s="192">
        <f>Q175*H175</f>
        <v>0</v>
      </c>
      <c r="S175" s="192">
        <v>0</v>
      </c>
      <c r="T175" s="19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4" t="s">
        <v>155</v>
      </c>
      <c r="AT175" s="194" t="s">
        <v>151</v>
      </c>
      <c r="AU175" s="194" t="s">
        <v>77</v>
      </c>
      <c r="AY175" s="20" t="s">
        <v>146</v>
      </c>
      <c r="BE175" s="195">
        <f>IF(N175="základní",J175,0)</f>
        <v>0</v>
      </c>
      <c r="BF175" s="195">
        <f>IF(N175="snížená",J175,0)</f>
        <v>0</v>
      </c>
      <c r="BG175" s="195">
        <f>IF(N175="zákl. přenesená",J175,0)</f>
        <v>0</v>
      </c>
      <c r="BH175" s="195">
        <f>IF(N175="sníž. přenesená",J175,0)</f>
        <v>0</v>
      </c>
      <c r="BI175" s="195">
        <f>IF(N175="nulová",J175,0)</f>
        <v>0</v>
      </c>
      <c r="BJ175" s="20" t="s">
        <v>77</v>
      </c>
      <c r="BK175" s="195">
        <f>ROUND(I175*H175,2)</f>
        <v>0</v>
      </c>
      <c r="BL175" s="20" t="s">
        <v>155</v>
      </c>
      <c r="BM175" s="194" t="s">
        <v>291</v>
      </c>
    </row>
    <row r="176" spans="1:65" s="2" customFormat="1" ht="11.25">
      <c r="A176" s="37"/>
      <c r="B176" s="38"/>
      <c r="C176" s="39"/>
      <c r="D176" s="196" t="s">
        <v>157</v>
      </c>
      <c r="E176" s="39"/>
      <c r="F176" s="197" t="s">
        <v>890</v>
      </c>
      <c r="G176" s="39"/>
      <c r="H176" s="39"/>
      <c r="I176" s="198"/>
      <c r="J176" s="39"/>
      <c r="K176" s="39"/>
      <c r="L176" s="42"/>
      <c r="M176" s="199"/>
      <c r="N176" s="200"/>
      <c r="O176" s="67"/>
      <c r="P176" s="67"/>
      <c r="Q176" s="67"/>
      <c r="R176" s="67"/>
      <c r="S176" s="67"/>
      <c r="T176" s="68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20" t="s">
        <v>157</v>
      </c>
      <c r="AU176" s="20" t="s">
        <v>77</v>
      </c>
    </row>
    <row r="177" spans="1:65" s="2" customFormat="1" ht="19.5">
      <c r="A177" s="37"/>
      <c r="B177" s="38"/>
      <c r="C177" s="39"/>
      <c r="D177" s="196" t="s">
        <v>729</v>
      </c>
      <c r="E177" s="39"/>
      <c r="F177" s="261" t="s">
        <v>891</v>
      </c>
      <c r="G177" s="39"/>
      <c r="H177" s="39"/>
      <c r="I177" s="198"/>
      <c r="J177" s="39"/>
      <c r="K177" s="39"/>
      <c r="L177" s="42"/>
      <c r="M177" s="199"/>
      <c r="N177" s="200"/>
      <c r="O177" s="67"/>
      <c r="P177" s="67"/>
      <c r="Q177" s="67"/>
      <c r="R177" s="67"/>
      <c r="S177" s="67"/>
      <c r="T177" s="68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20" t="s">
        <v>729</v>
      </c>
      <c r="AU177" s="20" t="s">
        <v>77</v>
      </c>
    </row>
    <row r="178" spans="1:65" s="13" customFormat="1" ht="11.25">
      <c r="B178" s="203"/>
      <c r="C178" s="204"/>
      <c r="D178" s="196" t="s">
        <v>161</v>
      </c>
      <c r="E178" s="205" t="s">
        <v>19</v>
      </c>
      <c r="F178" s="206" t="s">
        <v>222</v>
      </c>
      <c r="G178" s="204"/>
      <c r="H178" s="207">
        <v>10</v>
      </c>
      <c r="I178" s="208"/>
      <c r="J178" s="204"/>
      <c r="K178" s="204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161</v>
      </c>
      <c r="AU178" s="213" t="s">
        <v>77</v>
      </c>
      <c r="AV178" s="13" t="s">
        <v>79</v>
      </c>
      <c r="AW178" s="13" t="s">
        <v>31</v>
      </c>
      <c r="AX178" s="13" t="s">
        <v>77</v>
      </c>
      <c r="AY178" s="213" t="s">
        <v>146</v>
      </c>
    </row>
    <row r="179" spans="1:65" s="2" customFormat="1" ht="24.2" customHeight="1">
      <c r="A179" s="37"/>
      <c r="B179" s="38"/>
      <c r="C179" s="182" t="s">
        <v>266</v>
      </c>
      <c r="D179" s="182" t="s">
        <v>151</v>
      </c>
      <c r="E179" s="183" t="s">
        <v>773</v>
      </c>
      <c r="F179" s="184" t="s">
        <v>892</v>
      </c>
      <c r="G179" s="185" t="s">
        <v>734</v>
      </c>
      <c r="H179" s="186">
        <v>10</v>
      </c>
      <c r="I179" s="187"/>
      <c r="J179" s="188">
        <f>ROUND(I179*H179,2)</f>
        <v>0</v>
      </c>
      <c r="K179" s="189"/>
      <c r="L179" s="42"/>
      <c r="M179" s="190" t="s">
        <v>19</v>
      </c>
      <c r="N179" s="191" t="s">
        <v>40</v>
      </c>
      <c r="O179" s="67"/>
      <c r="P179" s="192">
        <f>O179*H179</f>
        <v>0</v>
      </c>
      <c r="Q179" s="192">
        <v>0</v>
      </c>
      <c r="R179" s="192">
        <f>Q179*H179</f>
        <v>0</v>
      </c>
      <c r="S179" s="192">
        <v>0</v>
      </c>
      <c r="T179" s="193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94" t="s">
        <v>155</v>
      </c>
      <c r="AT179" s="194" t="s">
        <v>151</v>
      </c>
      <c r="AU179" s="194" t="s">
        <v>77</v>
      </c>
      <c r="AY179" s="20" t="s">
        <v>146</v>
      </c>
      <c r="BE179" s="195">
        <f>IF(N179="základní",J179,0)</f>
        <v>0</v>
      </c>
      <c r="BF179" s="195">
        <f>IF(N179="snížená",J179,0)</f>
        <v>0</v>
      </c>
      <c r="BG179" s="195">
        <f>IF(N179="zákl. přenesená",J179,0)</f>
        <v>0</v>
      </c>
      <c r="BH179" s="195">
        <f>IF(N179="sníž. přenesená",J179,0)</f>
        <v>0</v>
      </c>
      <c r="BI179" s="195">
        <f>IF(N179="nulová",J179,0)</f>
        <v>0</v>
      </c>
      <c r="BJ179" s="20" t="s">
        <v>77</v>
      </c>
      <c r="BK179" s="195">
        <f>ROUND(I179*H179,2)</f>
        <v>0</v>
      </c>
      <c r="BL179" s="20" t="s">
        <v>155</v>
      </c>
      <c r="BM179" s="194" t="s">
        <v>303</v>
      </c>
    </row>
    <row r="180" spans="1:65" s="2" customFormat="1" ht="19.5">
      <c r="A180" s="37"/>
      <c r="B180" s="38"/>
      <c r="C180" s="39"/>
      <c r="D180" s="196" t="s">
        <v>157</v>
      </c>
      <c r="E180" s="39"/>
      <c r="F180" s="197" t="s">
        <v>893</v>
      </c>
      <c r="G180" s="39"/>
      <c r="H180" s="39"/>
      <c r="I180" s="198"/>
      <c r="J180" s="39"/>
      <c r="K180" s="39"/>
      <c r="L180" s="42"/>
      <c r="M180" s="199"/>
      <c r="N180" s="200"/>
      <c r="O180" s="67"/>
      <c r="P180" s="67"/>
      <c r="Q180" s="67"/>
      <c r="R180" s="67"/>
      <c r="S180" s="67"/>
      <c r="T180" s="68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20" t="s">
        <v>157</v>
      </c>
      <c r="AU180" s="20" t="s">
        <v>77</v>
      </c>
    </row>
    <row r="181" spans="1:65" s="2" customFormat="1" ht="19.5">
      <c r="A181" s="37"/>
      <c r="B181" s="38"/>
      <c r="C181" s="39"/>
      <c r="D181" s="196" t="s">
        <v>729</v>
      </c>
      <c r="E181" s="39"/>
      <c r="F181" s="261" t="s">
        <v>894</v>
      </c>
      <c r="G181" s="39"/>
      <c r="H181" s="39"/>
      <c r="I181" s="198"/>
      <c r="J181" s="39"/>
      <c r="K181" s="39"/>
      <c r="L181" s="42"/>
      <c r="M181" s="199"/>
      <c r="N181" s="200"/>
      <c r="O181" s="67"/>
      <c r="P181" s="67"/>
      <c r="Q181" s="67"/>
      <c r="R181" s="67"/>
      <c r="S181" s="67"/>
      <c r="T181" s="68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20" t="s">
        <v>729</v>
      </c>
      <c r="AU181" s="20" t="s">
        <v>77</v>
      </c>
    </row>
    <row r="182" spans="1:65" s="13" customFormat="1" ht="11.25">
      <c r="B182" s="203"/>
      <c r="C182" s="204"/>
      <c r="D182" s="196" t="s">
        <v>161</v>
      </c>
      <c r="E182" s="205" t="s">
        <v>19</v>
      </c>
      <c r="F182" s="206" t="s">
        <v>222</v>
      </c>
      <c r="G182" s="204"/>
      <c r="H182" s="207">
        <v>10</v>
      </c>
      <c r="I182" s="208"/>
      <c r="J182" s="204"/>
      <c r="K182" s="204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161</v>
      </c>
      <c r="AU182" s="213" t="s">
        <v>77</v>
      </c>
      <c r="AV182" s="13" t="s">
        <v>79</v>
      </c>
      <c r="AW182" s="13" t="s">
        <v>31</v>
      </c>
      <c r="AX182" s="13" t="s">
        <v>77</v>
      </c>
      <c r="AY182" s="213" t="s">
        <v>146</v>
      </c>
    </row>
    <row r="183" spans="1:65" s="2" customFormat="1" ht="16.5" customHeight="1">
      <c r="A183" s="37"/>
      <c r="B183" s="38"/>
      <c r="C183" s="182" t="s">
        <v>273</v>
      </c>
      <c r="D183" s="182" t="s">
        <v>151</v>
      </c>
      <c r="E183" s="183" t="s">
        <v>777</v>
      </c>
      <c r="F183" s="184" t="s">
        <v>895</v>
      </c>
      <c r="G183" s="185" t="s">
        <v>235</v>
      </c>
      <c r="H183" s="186">
        <v>150</v>
      </c>
      <c r="I183" s="187"/>
      <c r="J183" s="188">
        <f>ROUND(I183*H183,2)</f>
        <v>0</v>
      </c>
      <c r="K183" s="189"/>
      <c r="L183" s="42"/>
      <c r="M183" s="190" t="s">
        <v>19</v>
      </c>
      <c r="N183" s="191" t="s">
        <v>40</v>
      </c>
      <c r="O183" s="67"/>
      <c r="P183" s="192">
        <f>O183*H183</f>
        <v>0</v>
      </c>
      <c r="Q183" s="192">
        <v>0</v>
      </c>
      <c r="R183" s="192">
        <f>Q183*H183</f>
        <v>0</v>
      </c>
      <c r="S183" s="192">
        <v>0</v>
      </c>
      <c r="T183" s="19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4" t="s">
        <v>155</v>
      </c>
      <c r="AT183" s="194" t="s">
        <v>151</v>
      </c>
      <c r="AU183" s="194" t="s">
        <v>77</v>
      </c>
      <c r="AY183" s="20" t="s">
        <v>146</v>
      </c>
      <c r="BE183" s="195">
        <f>IF(N183="základní",J183,0)</f>
        <v>0</v>
      </c>
      <c r="BF183" s="195">
        <f>IF(N183="snížená",J183,0)</f>
        <v>0</v>
      </c>
      <c r="BG183" s="195">
        <f>IF(N183="zákl. přenesená",J183,0)</f>
        <v>0</v>
      </c>
      <c r="BH183" s="195">
        <f>IF(N183="sníž. přenesená",J183,0)</f>
        <v>0</v>
      </c>
      <c r="BI183" s="195">
        <f>IF(N183="nulová",J183,0)</f>
        <v>0</v>
      </c>
      <c r="BJ183" s="20" t="s">
        <v>77</v>
      </c>
      <c r="BK183" s="195">
        <f>ROUND(I183*H183,2)</f>
        <v>0</v>
      </c>
      <c r="BL183" s="20" t="s">
        <v>155</v>
      </c>
      <c r="BM183" s="194" t="s">
        <v>316</v>
      </c>
    </row>
    <row r="184" spans="1:65" s="2" customFormat="1" ht="11.25">
      <c r="A184" s="37"/>
      <c r="B184" s="38"/>
      <c r="C184" s="39"/>
      <c r="D184" s="196" t="s">
        <v>157</v>
      </c>
      <c r="E184" s="39"/>
      <c r="F184" s="197" t="s">
        <v>895</v>
      </c>
      <c r="G184" s="39"/>
      <c r="H184" s="39"/>
      <c r="I184" s="198"/>
      <c r="J184" s="39"/>
      <c r="K184" s="39"/>
      <c r="L184" s="42"/>
      <c r="M184" s="199"/>
      <c r="N184" s="200"/>
      <c r="O184" s="67"/>
      <c r="P184" s="67"/>
      <c r="Q184" s="67"/>
      <c r="R184" s="67"/>
      <c r="S184" s="67"/>
      <c r="T184" s="68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20" t="s">
        <v>157</v>
      </c>
      <c r="AU184" s="20" t="s">
        <v>77</v>
      </c>
    </row>
    <row r="185" spans="1:65" s="2" customFormat="1" ht="19.5">
      <c r="A185" s="37"/>
      <c r="B185" s="38"/>
      <c r="C185" s="39"/>
      <c r="D185" s="196" t="s">
        <v>729</v>
      </c>
      <c r="E185" s="39"/>
      <c r="F185" s="261" t="s">
        <v>896</v>
      </c>
      <c r="G185" s="39"/>
      <c r="H185" s="39"/>
      <c r="I185" s="198"/>
      <c r="J185" s="39"/>
      <c r="K185" s="39"/>
      <c r="L185" s="42"/>
      <c r="M185" s="199"/>
      <c r="N185" s="200"/>
      <c r="O185" s="67"/>
      <c r="P185" s="67"/>
      <c r="Q185" s="67"/>
      <c r="R185" s="67"/>
      <c r="S185" s="67"/>
      <c r="T185" s="68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20" t="s">
        <v>729</v>
      </c>
      <c r="AU185" s="20" t="s">
        <v>77</v>
      </c>
    </row>
    <row r="186" spans="1:65" s="13" customFormat="1" ht="11.25">
      <c r="B186" s="203"/>
      <c r="C186" s="204"/>
      <c r="D186" s="196" t="s">
        <v>161</v>
      </c>
      <c r="E186" s="205" t="s">
        <v>19</v>
      </c>
      <c r="F186" s="206" t="s">
        <v>885</v>
      </c>
      <c r="G186" s="204"/>
      <c r="H186" s="207">
        <v>150</v>
      </c>
      <c r="I186" s="208"/>
      <c r="J186" s="204"/>
      <c r="K186" s="204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161</v>
      </c>
      <c r="AU186" s="213" t="s">
        <v>77</v>
      </c>
      <c r="AV186" s="13" t="s">
        <v>79</v>
      </c>
      <c r="AW186" s="13" t="s">
        <v>31</v>
      </c>
      <c r="AX186" s="13" t="s">
        <v>77</v>
      </c>
      <c r="AY186" s="213" t="s">
        <v>146</v>
      </c>
    </row>
    <row r="187" spans="1:65" s="2" customFormat="1" ht="24.2" customHeight="1">
      <c r="A187" s="37"/>
      <c r="B187" s="38"/>
      <c r="C187" s="182" t="s">
        <v>280</v>
      </c>
      <c r="D187" s="182" t="s">
        <v>151</v>
      </c>
      <c r="E187" s="183" t="s">
        <v>781</v>
      </c>
      <c r="F187" s="184" t="s">
        <v>897</v>
      </c>
      <c r="G187" s="185" t="s">
        <v>734</v>
      </c>
      <c r="H187" s="186">
        <v>9</v>
      </c>
      <c r="I187" s="187"/>
      <c r="J187" s="188">
        <f>ROUND(I187*H187,2)</f>
        <v>0</v>
      </c>
      <c r="K187" s="189"/>
      <c r="L187" s="42"/>
      <c r="M187" s="190" t="s">
        <v>19</v>
      </c>
      <c r="N187" s="191" t="s">
        <v>40</v>
      </c>
      <c r="O187" s="67"/>
      <c r="P187" s="192">
        <f>O187*H187</f>
        <v>0</v>
      </c>
      <c r="Q187" s="192">
        <v>0</v>
      </c>
      <c r="R187" s="192">
        <f>Q187*H187</f>
        <v>0</v>
      </c>
      <c r="S187" s="192">
        <v>0</v>
      </c>
      <c r="T187" s="19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94" t="s">
        <v>155</v>
      </c>
      <c r="AT187" s="194" t="s">
        <v>151</v>
      </c>
      <c r="AU187" s="194" t="s">
        <v>77</v>
      </c>
      <c r="AY187" s="20" t="s">
        <v>146</v>
      </c>
      <c r="BE187" s="195">
        <f>IF(N187="základní",J187,0)</f>
        <v>0</v>
      </c>
      <c r="BF187" s="195">
        <f>IF(N187="snížená",J187,0)</f>
        <v>0</v>
      </c>
      <c r="BG187" s="195">
        <f>IF(N187="zákl. přenesená",J187,0)</f>
        <v>0</v>
      </c>
      <c r="BH187" s="195">
        <f>IF(N187="sníž. přenesená",J187,0)</f>
        <v>0</v>
      </c>
      <c r="BI187" s="195">
        <f>IF(N187="nulová",J187,0)</f>
        <v>0</v>
      </c>
      <c r="BJ187" s="20" t="s">
        <v>77</v>
      </c>
      <c r="BK187" s="195">
        <f>ROUND(I187*H187,2)</f>
        <v>0</v>
      </c>
      <c r="BL187" s="20" t="s">
        <v>155</v>
      </c>
      <c r="BM187" s="194" t="s">
        <v>330</v>
      </c>
    </row>
    <row r="188" spans="1:65" s="2" customFormat="1" ht="11.25">
      <c r="A188" s="37"/>
      <c r="B188" s="38"/>
      <c r="C188" s="39"/>
      <c r="D188" s="196" t="s">
        <v>157</v>
      </c>
      <c r="E188" s="39"/>
      <c r="F188" s="197" t="s">
        <v>897</v>
      </c>
      <c r="G188" s="39"/>
      <c r="H188" s="39"/>
      <c r="I188" s="198"/>
      <c r="J188" s="39"/>
      <c r="K188" s="39"/>
      <c r="L188" s="42"/>
      <c r="M188" s="199"/>
      <c r="N188" s="200"/>
      <c r="O188" s="67"/>
      <c r="P188" s="67"/>
      <c r="Q188" s="67"/>
      <c r="R188" s="67"/>
      <c r="S188" s="67"/>
      <c r="T188" s="68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20" t="s">
        <v>157</v>
      </c>
      <c r="AU188" s="20" t="s">
        <v>77</v>
      </c>
    </row>
    <row r="189" spans="1:65" s="2" customFormat="1" ht="19.5">
      <c r="A189" s="37"/>
      <c r="B189" s="38"/>
      <c r="C189" s="39"/>
      <c r="D189" s="196" t="s">
        <v>729</v>
      </c>
      <c r="E189" s="39"/>
      <c r="F189" s="261" t="s">
        <v>898</v>
      </c>
      <c r="G189" s="39"/>
      <c r="H189" s="39"/>
      <c r="I189" s="198"/>
      <c r="J189" s="39"/>
      <c r="K189" s="39"/>
      <c r="L189" s="42"/>
      <c r="M189" s="199"/>
      <c r="N189" s="200"/>
      <c r="O189" s="67"/>
      <c r="P189" s="67"/>
      <c r="Q189" s="67"/>
      <c r="R189" s="67"/>
      <c r="S189" s="67"/>
      <c r="T189" s="68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20" t="s">
        <v>729</v>
      </c>
      <c r="AU189" s="20" t="s">
        <v>77</v>
      </c>
    </row>
    <row r="190" spans="1:65" s="13" customFormat="1" ht="11.25">
      <c r="B190" s="203"/>
      <c r="C190" s="204"/>
      <c r="D190" s="196" t="s">
        <v>161</v>
      </c>
      <c r="E190" s="205" t="s">
        <v>19</v>
      </c>
      <c r="F190" s="206" t="s">
        <v>216</v>
      </c>
      <c r="G190" s="204"/>
      <c r="H190" s="207">
        <v>9</v>
      </c>
      <c r="I190" s="208"/>
      <c r="J190" s="204"/>
      <c r="K190" s="204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161</v>
      </c>
      <c r="AU190" s="213" t="s">
        <v>77</v>
      </c>
      <c r="AV190" s="13" t="s">
        <v>79</v>
      </c>
      <c r="AW190" s="13" t="s">
        <v>31</v>
      </c>
      <c r="AX190" s="13" t="s">
        <v>77</v>
      </c>
      <c r="AY190" s="213" t="s">
        <v>146</v>
      </c>
    </row>
    <row r="191" spans="1:65" s="2" customFormat="1" ht="24.2" customHeight="1">
      <c r="A191" s="37"/>
      <c r="B191" s="38"/>
      <c r="C191" s="182" t="s">
        <v>7</v>
      </c>
      <c r="D191" s="182" t="s">
        <v>151</v>
      </c>
      <c r="E191" s="183" t="s">
        <v>786</v>
      </c>
      <c r="F191" s="184" t="s">
        <v>899</v>
      </c>
      <c r="G191" s="185" t="s">
        <v>734</v>
      </c>
      <c r="H191" s="186">
        <v>45</v>
      </c>
      <c r="I191" s="187"/>
      <c r="J191" s="188">
        <f>ROUND(I191*H191,2)</f>
        <v>0</v>
      </c>
      <c r="K191" s="189"/>
      <c r="L191" s="42"/>
      <c r="M191" s="190" t="s">
        <v>19</v>
      </c>
      <c r="N191" s="191" t="s">
        <v>40</v>
      </c>
      <c r="O191" s="67"/>
      <c r="P191" s="192">
        <f>O191*H191</f>
        <v>0</v>
      </c>
      <c r="Q191" s="192">
        <v>0</v>
      </c>
      <c r="R191" s="192">
        <f>Q191*H191</f>
        <v>0</v>
      </c>
      <c r="S191" s="192">
        <v>0</v>
      </c>
      <c r="T191" s="193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4" t="s">
        <v>155</v>
      </c>
      <c r="AT191" s="194" t="s">
        <v>151</v>
      </c>
      <c r="AU191" s="194" t="s">
        <v>77</v>
      </c>
      <c r="AY191" s="20" t="s">
        <v>146</v>
      </c>
      <c r="BE191" s="195">
        <f>IF(N191="základní",J191,0)</f>
        <v>0</v>
      </c>
      <c r="BF191" s="195">
        <f>IF(N191="snížená",J191,0)</f>
        <v>0</v>
      </c>
      <c r="BG191" s="195">
        <f>IF(N191="zákl. přenesená",J191,0)</f>
        <v>0</v>
      </c>
      <c r="BH191" s="195">
        <f>IF(N191="sníž. přenesená",J191,0)</f>
        <v>0</v>
      </c>
      <c r="BI191" s="195">
        <f>IF(N191="nulová",J191,0)</f>
        <v>0</v>
      </c>
      <c r="BJ191" s="20" t="s">
        <v>77</v>
      </c>
      <c r="BK191" s="195">
        <f>ROUND(I191*H191,2)</f>
        <v>0</v>
      </c>
      <c r="BL191" s="20" t="s">
        <v>155</v>
      </c>
      <c r="BM191" s="194" t="s">
        <v>342</v>
      </c>
    </row>
    <row r="192" spans="1:65" s="2" customFormat="1" ht="19.5">
      <c r="A192" s="37"/>
      <c r="B192" s="38"/>
      <c r="C192" s="39"/>
      <c r="D192" s="196" t="s">
        <v>157</v>
      </c>
      <c r="E192" s="39"/>
      <c r="F192" s="197" t="s">
        <v>899</v>
      </c>
      <c r="G192" s="39"/>
      <c r="H192" s="39"/>
      <c r="I192" s="198"/>
      <c r="J192" s="39"/>
      <c r="K192" s="39"/>
      <c r="L192" s="42"/>
      <c r="M192" s="199"/>
      <c r="N192" s="200"/>
      <c r="O192" s="67"/>
      <c r="P192" s="67"/>
      <c r="Q192" s="67"/>
      <c r="R192" s="67"/>
      <c r="S192" s="67"/>
      <c r="T192" s="68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20" t="s">
        <v>157</v>
      </c>
      <c r="AU192" s="20" t="s">
        <v>77</v>
      </c>
    </row>
    <row r="193" spans="1:65" s="2" customFormat="1" ht="19.5">
      <c r="A193" s="37"/>
      <c r="B193" s="38"/>
      <c r="C193" s="39"/>
      <c r="D193" s="196" t="s">
        <v>729</v>
      </c>
      <c r="E193" s="39"/>
      <c r="F193" s="261" t="s">
        <v>900</v>
      </c>
      <c r="G193" s="39"/>
      <c r="H193" s="39"/>
      <c r="I193" s="198"/>
      <c r="J193" s="39"/>
      <c r="K193" s="39"/>
      <c r="L193" s="42"/>
      <c r="M193" s="199"/>
      <c r="N193" s="200"/>
      <c r="O193" s="67"/>
      <c r="P193" s="67"/>
      <c r="Q193" s="67"/>
      <c r="R193" s="67"/>
      <c r="S193" s="67"/>
      <c r="T193" s="68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20" t="s">
        <v>729</v>
      </c>
      <c r="AU193" s="20" t="s">
        <v>77</v>
      </c>
    </row>
    <row r="194" spans="1:65" s="13" customFormat="1" ht="11.25">
      <c r="B194" s="203"/>
      <c r="C194" s="204"/>
      <c r="D194" s="196" t="s">
        <v>161</v>
      </c>
      <c r="E194" s="205" t="s">
        <v>19</v>
      </c>
      <c r="F194" s="206" t="s">
        <v>458</v>
      </c>
      <c r="G194" s="204"/>
      <c r="H194" s="207">
        <v>45</v>
      </c>
      <c r="I194" s="208"/>
      <c r="J194" s="204"/>
      <c r="K194" s="204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161</v>
      </c>
      <c r="AU194" s="213" t="s">
        <v>77</v>
      </c>
      <c r="AV194" s="13" t="s">
        <v>79</v>
      </c>
      <c r="AW194" s="13" t="s">
        <v>31</v>
      </c>
      <c r="AX194" s="13" t="s">
        <v>77</v>
      </c>
      <c r="AY194" s="213" t="s">
        <v>146</v>
      </c>
    </row>
    <row r="195" spans="1:65" s="2" customFormat="1" ht="16.5" customHeight="1">
      <c r="A195" s="37"/>
      <c r="B195" s="38"/>
      <c r="C195" s="182" t="s">
        <v>291</v>
      </c>
      <c r="D195" s="182" t="s">
        <v>151</v>
      </c>
      <c r="E195" s="183" t="s">
        <v>791</v>
      </c>
      <c r="F195" s="184" t="s">
        <v>901</v>
      </c>
      <c r="G195" s="185" t="s">
        <v>734</v>
      </c>
      <c r="H195" s="186">
        <v>9</v>
      </c>
      <c r="I195" s="187"/>
      <c r="J195" s="188">
        <f>ROUND(I195*H195,2)</f>
        <v>0</v>
      </c>
      <c r="K195" s="189"/>
      <c r="L195" s="42"/>
      <c r="M195" s="190" t="s">
        <v>19</v>
      </c>
      <c r="N195" s="191" t="s">
        <v>40</v>
      </c>
      <c r="O195" s="67"/>
      <c r="P195" s="192">
        <f>O195*H195</f>
        <v>0</v>
      </c>
      <c r="Q195" s="192">
        <v>0</v>
      </c>
      <c r="R195" s="192">
        <f>Q195*H195</f>
        <v>0</v>
      </c>
      <c r="S195" s="192">
        <v>0</v>
      </c>
      <c r="T195" s="193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94" t="s">
        <v>155</v>
      </c>
      <c r="AT195" s="194" t="s">
        <v>151</v>
      </c>
      <c r="AU195" s="194" t="s">
        <v>77</v>
      </c>
      <c r="AY195" s="20" t="s">
        <v>146</v>
      </c>
      <c r="BE195" s="195">
        <f>IF(N195="základní",J195,0)</f>
        <v>0</v>
      </c>
      <c r="BF195" s="195">
        <f>IF(N195="snížená",J195,0)</f>
        <v>0</v>
      </c>
      <c r="BG195" s="195">
        <f>IF(N195="zákl. přenesená",J195,0)</f>
        <v>0</v>
      </c>
      <c r="BH195" s="195">
        <f>IF(N195="sníž. přenesená",J195,0)</f>
        <v>0</v>
      </c>
      <c r="BI195" s="195">
        <f>IF(N195="nulová",J195,0)</f>
        <v>0</v>
      </c>
      <c r="BJ195" s="20" t="s">
        <v>77</v>
      </c>
      <c r="BK195" s="195">
        <f>ROUND(I195*H195,2)</f>
        <v>0</v>
      </c>
      <c r="BL195" s="20" t="s">
        <v>155</v>
      </c>
      <c r="BM195" s="194" t="s">
        <v>301</v>
      </c>
    </row>
    <row r="196" spans="1:65" s="2" customFormat="1" ht="11.25">
      <c r="A196" s="37"/>
      <c r="B196" s="38"/>
      <c r="C196" s="39"/>
      <c r="D196" s="196" t="s">
        <v>157</v>
      </c>
      <c r="E196" s="39"/>
      <c r="F196" s="197" t="s">
        <v>901</v>
      </c>
      <c r="G196" s="39"/>
      <c r="H196" s="39"/>
      <c r="I196" s="198"/>
      <c r="J196" s="39"/>
      <c r="K196" s="39"/>
      <c r="L196" s="42"/>
      <c r="M196" s="199"/>
      <c r="N196" s="200"/>
      <c r="O196" s="67"/>
      <c r="P196" s="67"/>
      <c r="Q196" s="67"/>
      <c r="R196" s="67"/>
      <c r="S196" s="67"/>
      <c r="T196" s="68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20" t="s">
        <v>157</v>
      </c>
      <c r="AU196" s="20" t="s">
        <v>77</v>
      </c>
    </row>
    <row r="197" spans="1:65" s="2" customFormat="1" ht="19.5">
      <c r="A197" s="37"/>
      <c r="B197" s="38"/>
      <c r="C197" s="39"/>
      <c r="D197" s="196" t="s">
        <v>729</v>
      </c>
      <c r="E197" s="39"/>
      <c r="F197" s="261" t="s">
        <v>902</v>
      </c>
      <c r="G197" s="39"/>
      <c r="H197" s="39"/>
      <c r="I197" s="198"/>
      <c r="J197" s="39"/>
      <c r="K197" s="39"/>
      <c r="L197" s="42"/>
      <c r="M197" s="199"/>
      <c r="N197" s="200"/>
      <c r="O197" s="67"/>
      <c r="P197" s="67"/>
      <c r="Q197" s="67"/>
      <c r="R197" s="67"/>
      <c r="S197" s="67"/>
      <c r="T197" s="68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20" t="s">
        <v>729</v>
      </c>
      <c r="AU197" s="20" t="s">
        <v>77</v>
      </c>
    </row>
    <row r="198" spans="1:65" s="13" customFormat="1" ht="11.25">
      <c r="B198" s="203"/>
      <c r="C198" s="204"/>
      <c r="D198" s="196" t="s">
        <v>161</v>
      </c>
      <c r="E198" s="205" t="s">
        <v>19</v>
      </c>
      <c r="F198" s="206" t="s">
        <v>216</v>
      </c>
      <c r="G198" s="204"/>
      <c r="H198" s="207">
        <v>9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161</v>
      </c>
      <c r="AU198" s="213" t="s">
        <v>77</v>
      </c>
      <c r="AV198" s="13" t="s">
        <v>79</v>
      </c>
      <c r="AW198" s="13" t="s">
        <v>31</v>
      </c>
      <c r="AX198" s="13" t="s">
        <v>77</v>
      </c>
      <c r="AY198" s="213" t="s">
        <v>146</v>
      </c>
    </row>
    <row r="199" spans="1:65" s="2" customFormat="1" ht="16.5" customHeight="1">
      <c r="A199" s="37"/>
      <c r="B199" s="38"/>
      <c r="C199" s="182" t="s">
        <v>298</v>
      </c>
      <c r="D199" s="182" t="s">
        <v>151</v>
      </c>
      <c r="E199" s="183" t="s">
        <v>794</v>
      </c>
      <c r="F199" s="184" t="s">
        <v>903</v>
      </c>
      <c r="G199" s="185" t="s">
        <v>734</v>
      </c>
      <c r="H199" s="186">
        <v>9</v>
      </c>
      <c r="I199" s="187"/>
      <c r="J199" s="188">
        <f>ROUND(I199*H199,2)</f>
        <v>0</v>
      </c>
      <c r="K199" s="189"/>
      <c r="L199" s="42"/>
      <c r="M199" s="190" t="s">
        <v>19</v>
      </c>
      <c r="N199" s="191" t="s">
        <v>40</v>
      </c>
      <c r="O199" s="67"/>
      <c r="P199" s="192">
        <f>O199*H199</f>
        <v>0</v>
      </c>
      <c r="Q199" s="192">
        <v>0</v>
      </c>
      <c r="R199" s="192">
        <f>Q199*H199</f>
        <v>0</v>
      </c>
      <c r="S199" s="192">
        <v>0</v>
      </c>
      <c r="T199" s="193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4" t="s">
        <v>155</v>
      </c>
      <c r="AT199" s="194" t="s">
        <v>151</v>
      </c>
      <c r="AU199" s="194" t="s">
        <v>77</v>
      </c>
      <c r="AY199" s="20" t="s">
        <v>146</v>
      </c>
      <c r="BE199" s="195">
        <f>IF(N199="základní",J199,0)</f>
        <v>0</v>
      </c>
      <c r="BF199" s="195">
        <f>IF(N199="snížená",J199,0)</f>
        <v>0</v>
      </c>
      <c r="BG199" s="195">
        <f>IF(N199="zákl. přenesená",J199,0)</f>
        <v>0</v>
      </c>
      <c r="BH199" s="195">
        <f>IF(N199="sníž. přenesená",J199,0)</f>
        <v>0</v>
      </c>
      <c r="BI199" s="195">
        <f>IF(N199="nulová",J199,0)</f>
        <v>0</v>
      </c>
      <c r="BJ199" s="20" t="s">
        <v>77</v>
      </c>
      <c r="BK199" s="195">
        <f>ROUND(I199*H199,2)</f>
        <v>0</v>
      </c>
      <c r="BL199" s="20" t="s">
        <v>155</v>
      </c>
      <c r="BM199" s="194" t="s">
        <v>182</v>
      </c>
    </row>
    <row r="200" spans="1:65" s="2" customFormat="1" ht="11.25">
      <c r="A200" s="37"/>
      <c r="B200" s="38"/>
      <c r="C200" s="39"/>
      <c r="D200" s="196" t="s">
        <v>157</v>
      </c>
      <c r="E200" s="39"/>
      <c r="F200" s="197" t="s">
        <v>903</v>
      </c>
      <c r="G200" s="39"/>
      <c r="H200" s="39"/>
      <c r="I200" s="198"/>
      <c r="J200" s="39"/>
      <c r="K200" s="39"/>
      <c r="L200" s="42"/>
      <c r="M200" s="199"/>
      <c r="N200" s="200"/>
      <c r="O200" s="67"/>
      <c r="P200" s="67"/>
      <c r="Q200" s="67"/>
      <c r="R200" s="67"/>
      <c r="S200" s="67"/>
      <c r="T200" s="68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20" t="s">
        <v>157</v>
      </c>
      <c r="AU200" s="20" t="s">
        <v>77</v>
      </c>
    </row>
    <row r="201" spans="1:65" s="13" customFormat="1" ht="11.25">
      <c r="B201" s="203"/>
      <c r="C201" s="204"/>
      <c r="D201" s="196" t="s">
        <v>161</v>
      </c>
      <c r="E201" s="205" t="s">
        <v>19</v>
      </c>
      <c r="F201" s="206" t="s">
        <v>216</v>
      </c>
      <c r="G201" s="204"/>
      <c r="H201" s="207">
        <v>9</v>
      </c>
      <c r="I201" s="208"/>
      <c r="J201" s="204"/>
      <c r="K201" s="204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161</v>
      </c>
      <c r="AU201" s="213" t="s">
        <v>77</v>
      </c>
      <c r="AV201" s="13" t="s">
        <v>79</v>
      </c>
      <c r="AW201" s="13" t="s">
        <v>31</v>
      </c>
      <c r="AX201" s="13" t="s">
        <v>77</v>
      </c>
      <c r="AY201" s="213" t="s">
        <v>146</v>
      </c>
    </row>
    <row r="202" spans="1:65" s="2" customFormat="1" ht="21.75" customHeight="1">
      <c r="A202" s="37"/>
      <c r="B202" s="38"/>
      <c r="C202" s="182" t="s">
        <v>303</v>
      </c>
      <c r="D202" s="182" t="s">
        <v>151</v>
      </c>
      <c r="E202" s="183" t="s">
        <v>798</v>
      </c>
      <c r="F202" s="184" t="s">
        <v>904</v>
      </c>
      <c r="G202" s="185" t="s">
        <v>734</v>
      </c>
      <c r="H202" s="186">
        <v>2</v>
      </c>
      <c r="I202" s="187"/>
      <c r="J202" s="188">
        <f>ROUND(I202*H202,2)</f>
        <v>0</v>
      </c>
      <c r="K202" s="189"/>
      <c r="L202" s="42"/>
      <c r="M202" s="190" t="s">
        <v>19</v>
      </c>
      <c r="N202" s="191" t="s">
        <v>40</v>
      </c>
      <c r="O202" s="67"/>
      <c r="P202" s="192">
        <f>O202*H202</f>
        <v>0</v>
      </c>
      <c r="Q202" s="192">
        <v>0</v>
      </c>
      <c r="R202" s="192">
        <f>Q202*H202</f>
        <v>0</v>
      </c>
      <c r="S202" s="192">
        <v>0</v>
      </c>
      <c r="T202" s="193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94" t="s">
        <v>155</v>
      </c>
      <c r="AT202" s="194" t="s">
        <v>151</v>
      </c>
      <c r="AU202" s="194" t="s">
        <v>77</v>
      </c>
      <c r="AY202" s="20" t="s">
        <v>146</v>
      </c>
      <c r="BE202" s="195">
        <f>IF(N202="základní",J202,0)</f>
        <v>0</v>
      </c>
      <c r="BF202" s="195">
        <f>IF(N202="snížená",J202,0)</f>
        <v>0</v>
      </c>
      <c r="BG202" s="195">
        <f>IF(N202="zákl. přenesená",J202,0)</f>
        <v>0</v>
      </c>
      <c r="BH202" s="195">
        <f>IF(N202="sníž. přenesená",J202,0)</f>
        <v>0</v>
      </c>
      <c r="BI202" s="195">
        <f>IF(N202="nulová",J202,0)</f>
        <v>0</v>
      </c>
      <c r="BJ202" s="20" t="s">
        <v>77</v>
      </c>
      <c r="BK202" s="195">
        <f>ROUND(I202*H202,2)</f>
        <v>0</v>
      </c>
      <c r="BL202" s="20" t="s">
        <v>155</v>
      </c>
      <c r="BM202" s="194" t="s">
        <v>384</v>
      </c>
    </row>
    <row r="203" spans="1:65" s="2" customFormat="1" ht="11.25">
      <c r="A203" s="37"/>
      <c r="B203" s="38"/>
      <c r="C203" s="39"/>
      <c r="D203" s="196" t="s">
        <v>157</v>
      </c>
      <c r="E203" s="39"/>
      <c r="F203" s="197" t="s">
        <v>904</v>
      </c>
      <c r="G203" s="39"/>
      <c r="H203" s="39"/>
      <c r="I203" s="198"/>
      <c r="J203" s="39"/>
      <c r="K203" s="39"/>
      <c r="L203" s="42"/>
      <c r="M203" s="199"/>
      <c r="N203" s="200"/>
      <c r="O203" s="67"/>
      <c r="P203" s="67"/>
      <c r="Q203" s="67"/>
      <c r="R203" s="67"/>
      <c r="S203" s="67"/>
      <c r="T203" s="68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20" t="s">
        <v>157</v>
      </c>
      <c r="AU203" s="20" t="s">
        <v>77</v>
      </c>
    </row>
    <row r="204" spans="1:65" s="2" customFormat="1" ht="19.5">
      <c r="A204" s="37"/>
      <c r="B204" s="38"/>
      <c r="C204" s="39"/>
      <c r="D204" s="196" t="s">
        <v>729</v>
      </c>
      <c r="E204" s="39"/>
      <c r="F204" s="261" t="s">
        <v>905</v>
      </c>
      <c r="G204" s="39"/>
      <c r="H204" s="39"/>
      <c r="I204" s="198"/>
      <c r="J204" s="39"/>
      <c r="K204" s="39"/>
      <c r="L204" s="42"/>
      <c r="M204" s="199"/>
      <c r="N204" s="200"/>
      <c r="O204" s="67"/>
      <c r="P204" s="67"/>
      <c r="Q204" s="67"/>
      <c r="R204" s="67"/>
      <c r="S204" s="67"/>
      <c r="T204" s="68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20" t="s">
        <v>729</v>
      </c>
      <c r="AU204" s="20" t="s">
        <v>77</v>
      </c>
    </row>
    <row r="205" spans="1:65" s="13" customFormat="1" ht="11.25">
      <c r="B205" s="203"/>
      <c r="C205" s="204"/>
      <c r="D205" s="196" t="s">
        <v>161</v>
      </c>
      <c r="E205" s="205" t="s">
        <v>19</v>
      </c>
      <c r="F205" s="206" t="s">
        <v>79</v>
      </c>
      <c r="G205" s="204"/>
      <c r="H205" s="207">
        <v>2</v>
      </c>
      <c r="I205" s="208"/>
      <c r="J205" s="204"/>
      <c r="K205" s="204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161</v>
      </c>
      <c r="AU205" s="213" t="s">
        <v>77</v>
      </c>
      <c r="AV205" s="13" t="s">
        <v>79</v>
      </c>
      <c r="AW205" s="13" t="s">
        <v>31</v>
      </c>
      <c r="AX205" s="13" t="s">
        <v>77</v>
      </c>
      <c r="AY205" s="213" t="s">
        <v>146</v>
      </c>
    </row>
    <row r="206" spans="1:65" s="2" customFormat="1" ht="33" customHeight="1">
      <c r="A206" s="37"/>
      <c r="B206" s="38"/>
      <c r="C206" s="182" t="s">
        <v>309</v>
      </c>
      <c r="D206" s="182" t="s">
        <v>151</v>
      </c>
      <c r="E206" s="183" t="s">
        <v>802</v>
      </c>
      <c r="F206" s="184" t="s">
        <v>906</v>
      </c>
      <c r="G206" s="185" t="s">
        <v>907</v>
      </c>
      <c r="H206" s="186">
        <v>1</v>
      </c>
      <c r="I206" s="187"/>
      <c r="J206" s="188">
        <f>ROUND(I206*H206,2)</f>
        <v>0</v>
      </c>
      <c r="K206" s="189"/>
      <c r="L206" s="42"/>
      <c r="M206" s="190" t="s">
        <v>19</v>
      </c>
      <c r="N206" s="191" t="s">
        <v>40</v>
      </c>
      <c r="O206" s="67"/>
      <c r="P206" s="192">
        <f>O206*H206</f>
        <v>0</v>
      </c>
      <c r="Q206" s="192">
        <v>0</v>
      </c>
      <c r="R206" s="192">
        <f>Q206*H206</f>
        <v>0</v>
      </c>
      <c r="S206" s="192">
        <v>0</v>
      </c>
      <c r="T206" s="193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94" t="s">
        <v>155</v>
      </c>
      <c r="AT206" s="194" t="s">
        <v>151</v>
      </c>
      <c r="AU206" s="194" t="s">
        <v>77</v>
      </c>
      <c r="AY206" s="20" t="s">
        <v>146</v>
      </c>
      <c r="BE206" s="195">
        <f>IF(N206="základní",J206,0)</f>
        <v>0</v>
      </c>
      <c r="BF206" s="195">
        <f>IF(N206="snížená",J206,0)</f>
        <v>0</v>
      </c>
      <c r="BG206" s="195">
        <f>IF(N206="zákl. přenesená",J206,0)</f>
        <v>0</v>
      </c>
      <c r="BH206" s="195">
        <f>IF(N206="sníž. přenesená",J206,0)</f>
        <v>0</v>
      </c>
      <c r="BI206" s="195">
        <f>IF(N206="nulová",J206,0)</f>
        <v>0</v>
      </c>
      <c r="BJ206" s="20" t="s">
        <v>77</v>
      </c>
      <c r="BK206" s="195">
        <f>ROUND(I206*H206,2)</f>
        <v>0</v>
      </c>
      <c r="BL206" s="20" t="s">
        <v>155</v>
      </c>
      <c r="BM206" s="194" t="s">
        <v>403</v>
      </c>
    </row>
    <row r="207" spans="1:65" s="2" customFormat="1" ht="19.5">
      <c r="A207" s="37"/>
      <c r="B207" s="38"/>
      <c r="C207" s="39"/>
      <c r="D207" s="196" t="s">
        <v>157</v>
      </c>
      <c r="E207" s="39"/>
      <c r="F207" s="197" t="s">
        <v>908</v>
      </c>
      <c r="G207" s="39"/>
      <c r="H207" s="39"/>
      <c r="I207" s="198"/>
      <c r="J207" s="39"/>
      <c r="K207" s="39"/>
      <c r="L207" s="42"/>
      <c r="M207" s="199"/>
      <c r="N207" s="200"/>
      <c r="O207" s="67"/>
      <c r="P207" s="67"/>
      <c r="Q207" s="67"/>
      <c r="R207" s="67"/>
      <c r="S207" s="67"/>
      <c r="T207" s="68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20" t="s">
        <v>157</v>
      </c>
      <c r="AU207" s="20" t="s">
        <v>77</v>
      </c>
    </row>
    <row r="208" spans="1:65" s="13" customFormat="1" ht="11.25">
      <c r="B208" s="203"/>
      <c r="C208" s="204"/>
      <c r="D208" s="196" t="s">
        <v>161</v>
      </c>
      <c r="E208" s="205" t="s">
        <v>19</v>
      </c>
      <c r="F208" s="206" t="s">
        <v>909</v>
      </c>
      <c r="G208" s="204"/>
      <c r="H208" s="207">
        <v>1</v>
      </c>
      <c r="I208" s="208"/>
      <c r="J208" s="204"/>
      <c r="K208" s="204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161</v>
      </c>
      <c r="AU208" s="213" t="s">
        <v>77</v>
      </c>
      <c r="AV208" s="13" t="s">
        <v>79</v>
      </c>
      <c r="AW208" s="13" t="s">
        <v>31</v>
      </c>
      <c r="AX208" s="13" t="s">
        <v>77</v>
      </c>
      <c r="AY208" s="213" t="s">
        <v>146</v>
      </c>
    </row>
    <row r="209" spans="1:65" s="2" customFormat="1" ht="37.9" customHeight="1">
      <c r="A209" s="37"/>
      <c r="B209" s="38"/>
      <c r="C209" s="182" t="s">
        <v>316</v>
      </c>
      <c r="D209" s="182" t="s">
        <v>151</v>
      </c>
      <c r="E209" s="183" t="s">
        <v>910</v>
      </c>
      <c r="F209" s="184" t="s">
        <v>911</v>
      </c>
      <c r="G209" s="185" t="s">
        <v>648</v>
      </c>
      <c r="H209" s="186">
        <v>1</v>
      </c>
      <c r="I209" s="187"/>
      <c r="J209" s="188">
        <f>ROUND(I209*H209,2)</f>
        <v>0</v>
      </c>
      <c r="K209" s="189"/>
      <c r="L209" s="42"/>
      <c r="M209" s="190" t="s">
        <v>19</v>
      </c>
      <c r="N209" s="191" t="s">
        <v>40</v>
      </c>
      <c r="O209" s="67"/>
      <c r="P209" s="192">
        <f>O209*H209</f>
        <v>0</v>
      </c>
      <c r="Q209" s="192">
        <v>0</v>
      </c>
      <c r="R209" s="192">
        <f>Q209*H209</f>
        <v>0</v>
      </c>
      <c r="S209" s="192">
        <v>0</v>
      </c>
      <c r="T209" s="19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94" t="s">
        <v>155</v>
      </c>
      <c r="AT209" s="194" t="s">
        <v>151</v>
      </c>
      <c r="AU209" s="194" t="s">
        <v>77</v>
      </c>
      <c r="AY209" s="20" t="s">
        <v>146</v>
      </c>
      <c r="BE209" s="195">
        <f>IF(N209="základní",J209,0)</f>
        <v>0</v>
      </c>
      <c r="BF209" s="195">
        <f>IF(N209="snížená",J209,0)</f>
        <v>0</v>
      </c>
      <c r="BG209" s="195">
        <f>IF(N209="zákl. přenesená",J209,0)</f>
        <v>0</v>
      </c>
      <c r="BH209" s="195">
        <f>IF(N209="sníž. přenesená",J209,0)</f>
        <v>0</v>
      </c>
      <c r="BI209" s="195">
        <f>IF(N209="nulová",J209,0)</f>
        <v>0</v>
      </c>
      <c r="BJ209" s="20" t="s">
        <v>77</v>
      </c>
      <c r="BK209" s="195">
        <f>ROUND(I209*H209,2)</f>
        <v>0</v>
      </c>
      <c r="BL209" s="20" t="s">
        <v>155</v>
      </c>
      <c r="BM209" s="194" t="s">
        <v>422</v>
      </c>
    </row>
    <row r="210" spans="1:65" s="2" customFormat="1" ht="19.5">
      <c r="A210" s="37"/>
      <c r="B210" s="38"/>
      <c r="C210" s="39"/>
      <c r="D210" s="196" t="s">
        <v>157</v>
      </c>
      <c r="E210" s="39"/>
      <c r="F210" s="197" t="s">
        <v>911</v>
      </c>
      <c r="G210" s="39"/>
      <c r="H210" s="39"/>
      <c r="I210" s="198"/>
      <c r="J210" s="39"/>
      <c r="K210" s="39"/>
      <c r="L210" s="42"/>
      <c r="M210" s="199"/>
      <c r="N210" s="200"/>
      <c r="O210" s="67"/>
      <c r="P210" s="67"/>
      <c r="Q210" s="67"/>
      <c r="R210" s="67"/>
      <c r="S210" s="67"/>
      <c r="T210" s="68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20" t="s">
        <v>157</v>
      </c>
      <c r="AU210" s="20" t="s">
        <v>77</v>
      </c>
    </row>
    <row r="211" spans="1:65" s="13" customFormat="1" ht="11.25">
      <c r="B211" s="203"/>
      <c r="C211" s="204"/>
      <c r="D211" s="196" t="s">
        <v>161</v>
      </c>
      <c r="E211" s="205" t="s">
        <v>19</v>
      </c>
      <c r="F211" s="206" t="s">
        <v>77</v>
      </c>
      <c r="G211" s="204"/>
      <c r="H211" s="207">
        <v>1</v>
      </c>
      <c r="I211" s="208"/>
      <c r="J211" s="204"/>
      <c r="K211" s="204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161</v>
      </c>
      <c r="AU211" s="213" t="s">
        <v>77</v>
      </c>
      <c r="AV211" s="13" t="s">
        <v>79</v>
      </c>
      <c r="AW211" s="13" t="s">
        <v>31</v>
      </c>
      <c r="AX211" s="13" t="s">
        <v>77</v>
      </c>
      <c r="AY211" s="213" t="s">
        <v>146</v>
      </c>
    </row>
    <row r="212" spans="1:65" s="2" customFormat="1" ht="21.75" customHeight="1">
      <c r="A212" s="37"/>
      <c r="B212" s="38"/>
      <c r="C212" s="182" t="s">
        <v>323</v>
      </c>
      <c r="D212" s="182" t="s">
        <v>151</v>
      </c>
      <c r="E212" s="183" t="s">
        <v>912</v>
      </c>
      <c r="F212" s="184" t="s">
        <v>913</v>
      </c>
      <c r="G212" s="185" t="s">
        <v>648</v>
      </c>
      <c r="H212" s="186">
        <v>1</v>
      </c>
      <c r="I212" s="187"/>
      <c r="J212" s="188">
        <f>ROUND(I212*H212,2)</f>
        <v>0</v>
      </c>
      <c r="K212" s="189"/>
      <c r="L212" s="42"/>
      <c r="M212" s="190" t="s">
        <v>19</v>
      </c>
      <c r="N212" s="191" t="s">
        <v>40</v>
      </c>
      <c r="O212" s="67"/>
      <c r="P212" s="192">
        <f>O212*H212</f>
        <v>0</v>
      </c>
      <c r="Q212" s="192">
        <v>0</v>
      </c>
      <c r="R212" s="192">
        <f>Q212*H212</f>
        <v>0</v>
      </c>
      <c r="S212" s="192">
        <v>0</v>
      </c>
      <c r="T212" s="193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94" t="s">
        <v>155</v>
      </c>
      <c r="AT212" s="194" t="s">
        <v>151</v>
      </c>
      <c r="AU212" s="194" t="s">
        <v>77</v>
      </c>
      <c r="AY212" s="20" t="s">
        <v>146</v>
      </c>
      <c r="BE212" s="195">
        <f>IF(N212="základní",J212,0)</f>
        <v>0</v>
      </c>
      <c r="BF212" s="195">
        <f>IF(N212="snížená",J212,0)</f>
        <v>0</v>
      </c>
      <c r="BG212" s="195">
        <f>IF(N212="zákl. přenesená",J212,0)</f>
        <v>0</v>
      </c>
      <c r="BH212" s="195">
        <f>IF(N212="sníž. přenesená",J212,0)</f>
        <v>0</v>
      </c>
      <c r="BI212" s="195">
        <f>IF(N212="nulová",J212,0)</f>
        <v>0</v>
      </c>
      <c r="BJ212" s="20" t="s">
        <v>77</v>
      </c>
      <c r="BK212" s="195">
        <f>ROUND(I212*H212,2)</f>
        <v>0</v>
      </c>
      <c r="BL212" s="20" t="s">
        <v>155</v>
      </c>
      <c r="BM212" s="194" t="s">
        <v>464</v>
      </c>
    </row>
    <row r="213" spans="1:65" s="2" customFormat="1" ht="11.25">
      <c r="A213" s="37"/>
      <c r="B213" s="38"/>
      <c r="C213" s="39"/>
      <c r="D213" s="196" t="s">
        <v>157</v>
      </c>
      <c r="E213" s="39"/>
      <c r="F213" s="197" t="s">
        <v>913</v>
      </c>
      <c r="G213" s="39"/>
      <c r="H213" s="39"/>
      <c r="I213" s="198"/>
      <c r="J213" s="39"/>
      <c r="K213" s="39"/>
      <c r="L213" s="42"/>
      <c r="M213" s="199"/>
      <c r="N213" s="200"/>
      <c r="O213" s="67"/>
      <c r="P213" s="67"/>
      <c r="Q213" s="67"/>
      <c r="R213" s="67"/>
      <c r="S213" s="67"/>
      <c r="T213" s="68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20" t="s">
        <v>157</v>
      </c>
      <c r="AU213" s="20" t="s">
        <v>77</v>
      </c>
    </row>
    <row r="214" spans="1:65" s="13" customFormat="1" ht="11.25">
      <c r="B214" s="203"/>
      <c r="C214" s="204"/>
      <c r="D214" s="196" t="s">
        <v>161</v>
      </c>
      <c r="E214" s="205" t="s">
        <v>19</v>
      </c>
      <c r="F214" s="206" t="s">
        <v>77</v>
      </c>
      <c r="G214" s="204"/>
      <c r="H214" s="207">
        <v>1</v>
      </c>
      <c r="I214" s="208"/>
      <c r="J214" s="204"/>
      <c r="K214" s="204"/>
      <c r="L214" s="209"/>
      <c r="M214" s="210"/>
      <c r="N214" s="211"/>
      <c r="O214" s="211"/>
      <c r="P214" s="211"/>
      <c r="Q214" s="211"/>
      <c r="R214" s="211"/>
      <c r="S214" s="211"/>
      <c r="T214" s="212"/>
      <c r="AT214" s="213" t="s">
        <v>161</v>
      </c>
      <c r="AU214" s="213" t="s">
        <v>77</v>
      </c>
      <c r="AV214" s="13" t="s">
        <v>79</v>
      </c>
      <c r="AW214" s="13" t="s">
        <v>31</v>
      </c>
      <c r="AX214" s="13" t="s">
        <v>77</v>
      </c>
      <c r="AY214" s="213" t="s">
        <v>146</v>
      </c>
    </row>
    <row r="215" spans="1:65" s="2" customFormat="1" ht="44.25" customHeight="1">
      <c r="A215" s="37"/>
      <c r="B215" s="38"/>
      <c r="C215" s="182" t="s">
        <v>330</v>
      </c>
      <c r="D215" s="182" t="s">
        <v>151</v>
      </c>
      <c r="E215" s="183" t="s">
        <v>806</v>
      </c>
      <c r="F215" s="184" t="s">
        <v>914</v>
      </c>
      <c r="G215" s="185" t="s">
        <v>648</v>
      </c>
      <c r="H215" s="186">
        <v>1</v>
      </c>
      <c r="I215" s="187"/>
      <c r="J215" s="188">
        <f>ROUND(I215*H215,2)</f>
        <v>0</v>
      </c>
      <c r="K215" s="189"/>
      <c r="L215" s="42"/>
      <c r="M215" s="190" t="s">
        <v>19</v>
      </c>
      <c r="N215" s="191" t="s">
        <v>40</v>
      </c>
      <c r="O215" s="67"/>
      <c r="P215" s="192">
        <f>O215*H215</f>
        <v>0</v>
      </c>
      <c r="Q215" s="192">
        <v>0</v>
      </c>
      <c r="R215" s="192">
        <f>Q215*H215</f>
        <v>0</v>
      </c>
      <c r="S215" s="192">
        <v>0</v>
      </c>
      <c r="T215" s="193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94" t="s">
        <v>155</v>
      </c>
      <c r="AT215" s="194" t="s">
        <v>151</v>
      </c>
      <c r="AU215" s="194" t="s">
        <v>77</v>
      </c>
      <c r="AY215" s="20" t="s">
        <v>146</v>
      </c>
      <c r="BE215" s="195">
        <f>IF(N215="základní",J215,0)</f>
        <v>0</v>
      </c>
      <c r="BF215" s="195">
        <f>IF(N215="snížená",J215,0)</f>
        <v>0</v>
      </c>
      <c r="BG215" s="195">
        <f>IF(N215="zákl. přenesená",J215,0)</f>
        <v>0</v>
      </c>
      <c r="BH215" s="195">
        <f>IF(N215="sníž. přenesená",J215,0)</f>
        <v>0</v>
      </c>
      <c r="BI215" s="195">
        <f>IF(N215="nulová",J215,0)</f>
        <v>0</v>
      </c>
      <c r="BJ215" s="20" t="s">
        <v>77</v>
      </c>
      <c r="BK215" s="195">
        <f>ROUND(I215*H215,2)</f>
        <v>0</v>
      </c>
      <c r="BL215" s="20" t="s">
        <v>155</v>
      </c>
      <c r="BM215" s="194" t="s">
        <v>498</v>
      </c>
    </row>
    <row r="216" spans="1:65" s="2" customFormat="1" ht="29.25">
      <c r="A216" s="37"/>
      <c r="B216" s="38"/>
      <c r="C216" s="39"/>
      <c r="D216" s="196" t="s">
        <v>157</v>
      </c>
      <c r="E216" s="39"/>
      <c r="F216" s="197" t="s">
        <v>914</v>
      </c>
      <c r="G216" s="39"/>
      <c r="H216" s="39"/>
      <c r="I216" s="198"/>
      <c r="J216" s="39"/>
      <c r="K216" s="39"/>
      <c r="L216" s="42"/>
      <c r="M216" s="199"/>
      <c r="N216" s="200"/>
      <c r="O216" s="67"/>
      <c r="P216" s="67"/>
      <c r="Q216" s="67"/>
      <c r="R216" s="67"/>
      <c r="S216" s="67"/>
      <c r="T216" s="68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20" t="s">
        <v>157</v>
      </c>
      <c r="AU216" s="20" t="s">
        <v>77</v>
      </c>
    </row>
    <row r="217" spans="1:65" s="13" customFormat="1" ht="11.25">
      <c r="B217" s="203"/>
      <c r="C217" s="204"/>
      <c r="D217" s="196" t="s">
        <v>161</v>
      </c>
      <c r="E217" s="205" t="s">
        <v>19</v>
      </c>
      <c r="F217" s="206" t="s">
        <v>77</v>
      </c>
      <c r="G217" s="204"/>
      <c r="H217" s="207">
        <v>1</v>
      </c>
      <c r="I217" s="208"/>
      <c r="J217" s="204"/>
      <c r="K217" s="204"/>
      <c r="L217" s="209"/>
      <c r="M217" s="210"/>
      <c r="N217" s="211"/>
      <c r="O217" s="211"/>
      <c r="P217" s="211"/>
      <c r="Q217" s="211"/>
      <c r="R217" s="211"/>
      <c r="S217" s="211"/>
      <c r="T217" s="212"/>
      <c r="AT217" s="213" t="s">
        <v>161</v>
      </c>
      <c r="AU217" s="213" t="s">
        <v>77</v>
      </c>
      <c r="AV217" s="13" t="s">
        <v>79</v>
      </c>
      <c r="AW217" s="13" t="s">
        <v>31</v>
      </c>
      <c r="AX217" s="13" t="s">
        <v>77</v>
      </c>
      <c r="AY217" s="213" t="s">
        <v>146</v>
      </c>
    </row>
    <row r="218" spans="1:65" s="2" customFormat="1" ht="24.2" customHeight="1">
      <c r="A218" s="37"/>
      <c r="B218" s="38"/>
      <c r="C218" s="182" t="s">
        <v>337</v>
      </c>
      <c r="D218" s="182" t="s">
        <v>151</v>
      </c>
      <c r="E218" s="183" t="s">
        <v>810</v>
      </c>
      <c r="F218" s="184" t="s">
        <v>915</v>
      </c>
      <c r="G218" s="185" t="s">
        <v>648</v>
      </c>
      <c r="H218" s="186">
        <v>1</v>
      </c>
      <c r="I218" s="187"/>
      <c r="J218" s="188">
        <f>ROUND(I218*H218,2)</f>
        <v>0</v>
      </c>
      <c r="K218" s="189"/>
      <c r="L218" s="42"/>
      <c r="M218" s="190" t="s">
        <v>19</v>
      </c>
      <c r="N218" s="191" t="s">
        <v>40</v>
      </c>
      <c r="O218" s="67"/>
      <c r="P218" s="192">
        <f>O218*H218</f>
        <v>0</v>
      </c>
      <c r="Q218" s="192">
        <v>0</v>
      </c>
      <c r="R218" s="192">
        <f>Q218*H218</f>
        <v>0</v>
      </c>
      <c r="S218" s="192">
        <v>0</v>
      </c>
      <c r="T218" s="193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94" t="s">
        <v>155</v>
      </c>
      <c r="AT218" s="194" t="s">
        <v>151</v>
      </c>
      <c r="AU218" s="194" t="s">
        <v>77</v>
      </c>
      <c r="AY218" s="20" t="s">
        <v>146</v>
      </c>
      <c r="BE218" s="195">
        <f>IF(N218="základní",J218,0)</f>
        <v>0</v>
      </c>
      <c r="BF218" s="195">
        <f>IF(N218="snížená",J218,0)</f>
        <v>0</v>
      </c>
      <c r="BG218" s="195">
        <f>IF(N218="zákl. přenesená",J218,0)</f>
        <v>0</v>
      </c>
      <c r="BH218" s="195">
        <f>IF(N218="sníž. přenesená",J218,0)</f>
        <v>0</v>
      </c>
      <c r="BI218" s="195">
        <f>IF(N218="nulová",J218,0)</f>
        <v>0</v>
      </c>
      <c r="BJ218" s="20" t="s">
        <v>77</v>
      </c>
      <c r="BK218" s="195">
        <f>ROUND(I218*H218,2)</f>
        <v>0</v>
      </c>
      <c r="BL218" s="20" t="s">
        <v>155</v>
      </c>
      <c r="BM218" s="194" t="s">
        <v>514</v>
      </c>
    </row>
    <row r="219" spans="1:65" s="2" customFormat="1" ht="11.25">
      <c r="A219" s="37"/>
      <c r="B219" s="38"/>
      <c r="C219" s="39"/>
      <c r="D219" s="196" t="s">
        <v>157</v>
      </c>
      <c r="E219" s="39"/>
      <c r="F219" s="197" t="s">
        <v>915</v>
      </c>
      <c r="G219" s="39"/>
      <c r="H219" s="39"/>
      <c r="I219" s="198"/>
      <c r="J219" s="39"/>
      <c r="K219" s="39"/>
      <c r="L219" s="42"/>
      <c r="M219" s="199"/>
      <c r="N219" s="200"/>
      <c r="O219" s="67"/>
      <c r="P219" s="67"/>
      <c r="Q219" s="67"/>
      <c r="R219" s="67"/>
      <c r="S219" s="67"/>
      <c r="T219" s="68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20" t="s">
        <v>157</v>
      </c>
      <c r="AU219" s="20" t="s">
        <v>77</v>
      </c>
    </row>
    <row r="220" spans="1:65" s="13" customFormat="1" ht="11.25">
      <c r="B220" s="203"/>
      <c r="C220" s="204"/>
      <c r="D220" s="196" t="s">
        <v>161</v>
      </c>
      <c r="E220" s="205" t="s">
        <v>19</v>
      </c>
      <c r="F220" s="206" t="s">
        <v>77</v>
      </c>
      <c r="G220" s="204"/>
      <c r="H220" s="207">
        <v>1</v>
      </c>
      <c r="I220" s="208"/>
      <c r="J220" s="204"/>
      <c r="K220" s="204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161</v>
      </c>
      <c r="AU220" s="213" t="s">
        <v>77</v>
      </c>
      <c r="AV220" s="13" t="s">
        <v>79</v>
      </c>
      <c r="AW220" s="13" t="s">
        <v>31</v>
      </c>
      <c r="AX220" s="13" t="s">
        <v>77</v>
      </c>
      <c r="AY220" s="213" t="s">
        <v>146</v>
      </c>
    </row>
    <row r="221" spans="1:65" s="2" customFormat="1" ht="21.75" customHeight="1">
      <c r="A221" s="37"/>
      <c r="B221" s="38"/>
      <c r="C221" s="182" t="s">
        <v>342</v>
      </c>
      <c r="D221" s="182" t="s">
        <v>151</v>
      </c>
      <c r="E221" s="183" t="s">
        <v>813</v>
      </c>
      <c r="F221" s="184" t="s">
        <v>916</v>
      </c>
      <c r="G221" s="185" t="s">
        <v>648</v>
      </c>
      <c r="H221" s="186">
        <v>1</v>
      </c>
      <c r="I221" s="187"/>
      <c r="J221" s="188">
        <f>ROUND(I221*H221,2)</f>
        <v>0</v>
      </c>
      <c r="K221" s="189"/>
      <c r="L221" s="42"/>
      <c r="M221" s="190" t="s">
        <v>19</v>
      </c>
      <c r="N221" s="191" t="s">
        <v>40</v>
      </c>
      <c r="O221" s="67"/>
      <c r="P221" s="192">
        <f>O221*H221</f>
        <v>0</v>
      </c>
      <c r="Q221" s="192">
        <v>0</v>
      </c>
      <c r="R221" s="192">
        <f>Q221*H221</f>
        <v>0</v>
      </c>
      <c r="S221" s="192">
        <v>0</v>
      </c>
      <c r="T221" s="193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94" t="s">
        <v>155</v>
      </c>
      <c r="AT221" s="194" t="s">
        <v>151</v>
      </c>
      <c r="AU221" s="194" t="s">
        <v>77</v>
      </c>
      <c r="AY221" s="20" t="s">
        <v>146</v>
      </c>
      <c r="BE221" s="195">
        <f>IF(N221="základní",J221,0)</f>
        <v>0</v>
      </c>
      <c r="BF221" s="195">
        <f>IF(N221="snížená",J221,0)</f>
        <v>0</v>
      </c>
      <c r="BG221" s="195">
        <f>IF(N221="zákl. přenesená",J221,0)</f>
        <v>0</v>
      </c>
      <c r="BH221" s="195">
        <f>IF(N221="sníž. přenesená",J221,0)</f>
        <v>0</v>
      </c>
      <c r="BI221" s="195">
        <f>IF(N221="nulová",J221,0)</f>
        <v>0</v>
      </c>
      <c r="BJ221" s="20" t="s">
        <v>77</v>
      </c>
      <c r="BK221" s="195">
        <f>ROUND(I221*H221,2)</f>
        <v>0</v>
      </c>
      <c r="BL221" s="20" t="s">
        <v>155</v>
      </c>
      <c r="BM221" s="194" t="s">
        <v>528</v>
      </c>
    </row>
    <row r="222" spans="1:65" s="2" customFormat="1" ht="11.25">
      <c r="A222" s="37"/>
      <c r="B222" s="38"/>
      <c r="C222" s="39"/>
      <c r="D222" s="196" t="s">
        <v>157</v>
      </c>
      <c r="E222" s="39"/>
      <c r="F222" s="197" t="s">
        <v>917</v>
      </c>
      <c r="G222" s="39"/>
      <c r="H222" s="39"/>
      <c r="I222" s="198"/>
      <c r="J222" s="39"/>
      <c r="K222" s="39"/>
      <c r="L222" s="42"/>
      <c r="M222" s="199"/>
      <c r="N222" s="200"/>
      <c r="O222" s="67"/>
      <c r="P222" s="67"/>
      <c r="Q222" s="67"/>
      <c r="R222" s="67"/>
      <c r="S222" s="67"/>
      <c r="T222" s="68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20" t="s">
        <v>157</v>
      </c>
      <c r="AU222" s="20" t="s">
        <v>77</v>
      </c>
    </row>
    <row r="223" spans="1:65" s="13" customFormat="1" ht="11.25">
      <c r="B223" s="203"/>
      <c r="C223" s="204"/>
      <c r="D223" s="196" t="s">
        <v>161</v>
      </c>
      <c r="E223" s="205" t="s">
        <v>19</v>
      </c>
      <c r="F223" s="206" t="s">
        <v>77</v>
      </c>
      <c r="G223" s="204"/>
      <c r="H223" s="207">
        <v>1</v>
      </c>
      <c r="I223" s="208"/>
      <c r="J223" s="204"/>
      <c r="K223" s="204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161</v>
      </c>
      <c r="AU223" s="213" t="s">
        <v>77</v>
      </c>
      <c r="AV223" s="13" t="s">
        <v>79</v>
      </c>
      <c r="AW223" s="13" t="s">
        <v>31</v>
      </c>
      <c r="AX223" s="13" t="s">
        <v>77</v>
      </c>
      <c r="AY223" s="213" t="s">
        <v>146</v>
      </c>
    </row>
    <row r="224" spans="1:65" s="2" customFormat="1" ht="24.2" customHeight="1">
      <c r="A224" s="37"/>
      <c r="B224" s="38"/>
      <c r="C224" s="182" t="s">
        <v>149</v>
      </c>
      <c r="D224" s="182" t="s">
        <v>151</v>
      </c>
      <c r="E224" s="183" t="s">
        <v>918</v>
      </c>
      <c r="F224" s="184" t="s">
        <v>919</v>
      </c>
      <c r="G224" s="185" t="s">
        <v>648</v>
      </c>
      <c r="H224" s="186">
        <v>1</v>
      </c>
      <c r="I224" s="187"/>
      <c r="J224" s="188">
        <f>ROUND(I224*H224,2)</f>
        <v>0</v>
      </c>
      <c r="K224" s="189"/>
      <c r="L224" s="42"/>
      <c r="M224" s="190" t="s">
        <v>19</v>
      </c>
      <c r="N224" s="191" t="s">
        <v>40</v>
      </c>
      <c r="O224" s="67"/>
      <c r="P224" s="192">
        <f>O224*H224</f>
        <v>0</v>
      </c>
      <c r="Q224" s="192">
        <v>0</v>
      </c>
      <c r="R224" s="192">
        <f>Q224*H224</f>
        <v>0</v>
      </c>
      <c r="S224" s="192">
        <v>0</v>
      </c>
      <c r="T224" s="193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94" t="s">
        <v>155</v>
      </c>
      <c r="AT224" s="194" t="s">
        <v>151</v>
      </c>
      <c r="AU224" s="194" t="s">
        <v>77</v>
      </c>
      <c r="AY224" s="20" t="s">
        <v>146</v>
      </c>
      <c r="BE224" s="195">
        <f>IF(N224="základní",J224,0)</f>
        <v>0</v>
      </c>
      <c r="BF224" s="195">
        <f>IF(N224="snížená",J224,0)</f>
        <v>0</v>
      </c>
      <c r="BG224" s="195">
        <f>IF(N224="zákl. přenesená",J224,0)</f>
        <v>0</v>
      </c>
      <c r="BH224" s="195">
        <f>IF(N224="sníž. přenesená",J224,0)</f>
        <v>0</v>
      </c>
      <c r="BI224" s="195">
        <f>IF(N224="nulová",J224,0)</f>
        <v>0</v>
      </c>
      <c r="BJ224" s="20" t="s">
        <v>77</v>
      </c>
      <c r="BK224" s="195">
        <f>ROUND(I224*H224,2)</f>
        <v>0</v>
      </c>
      <c r="BL224" s="20" t="s">
        <v>155</v>
      </c>
      <c r="BM224" s="194" t="s">
        <v>543</v>
      </c>
    </row>
    <row r="225" spans="1:65" s="2" customFormat="1" ht="11.25">
      <c r="A225" s="37"/>
      <c r="B225" s="38"/>
      <c r="C225" s="39"/>
      <c r="D225" s="196" t="s">
        <v>157</v>
      </c>
      <c r="E225" s="39"/>
      <c r="F225" s="197" t="s">
        <v>919</v>
      </c>
      <c r="G225" s="39"/>
      <c r="H225" s="39"/>
      <c r="I225" s="198"/>
      <c r="J225" s="39"/>
      <c r="K225" s="39"/>
      <c r="L225" s="42"/>
      <c r="M225" s="199"/>
      <c r="N225" s="200"/>
      <c r="O225" s="67"/>
      <c r="P225" s="67"/>
      <c r="Q225" s="67"/>
      <c r="R225" s="67"/>
      <c r="S225" s="67"/>
      <c r="T225" s="68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20" t="s">
        <v>157</v>
      </c>
      <c r="AU225" s="20" t="s">
        <v>77</v>
      </c>
    </row>
    <row r="226" spans="1:65" s="13" customFormat="1" ht="11.25">
      <c r="B226" s="203"/>
      <c r="C226" s="204"/>
      <c r="D226" s="196" t="s">
        <v>161</v>
      </c>
      <c r="E226" s="205" t="s">
        <v>19</v>
      </c>
      <c r="F226" s="206" t="s">
        <v>77</v>
      </c>
      <c r="G226" s="204"/>
      <c r="H226" s="207">
        <v>1</v>
      </c>
      <c r="I226" s="208"/>
      <c r="J226" s="204"/>
      <c r="K226" s="204"/>
      <c r="L226" s="209"/>
      <c r="M226" s="210"/>
      <c r="N226" s="211"/>
      <c r="O226" s="211"/>
      <c r="P226" s="211"/>
      <c r="Q226" s="211"/>
      <c r="R226" s="211"/>
      <c r="S226" s="211"/>
      <c r="T226" s="212"/>
      <c r="AT226" s="213" t="s">
        <v>161</v>
      </c>
      <c r="AU226" s="213" t="s">
        <v>77</v>
      </c>
      <c r="AV226" s="13" t="s">
        <v>79</v>
      </c>
      <c r="AW226" s="13" t="s">
        <v>31</v>
      </c>
      <c r="AX226" s="13" t="s">
        <v>77</v>
      </c>
      <c r="AY226" s="213" t="s">
        <v>146</v>
      </c>
    </row>
    <row r="227" spans="1:65" s="12" customFormat="1" ht="22.9" customHeight="1">
      <c r="B227" s="166"/>
      <c r="C227" s="167"/>
      <c r="D227" s="168" t="s">
        <v>68</v>
      </c>
      <c r="E227" s="180" t="s">
        <v>612</v>
      </c>
      <c r="F227" s="180" t="s">
        <v>613</v>
      </c>
      <c r="G227" s="167"/>
      <c r="H227" s="167"/>
      <c r="I227" s="170"/>
      <c r="J227" s="181">
        <f>BK227</f>
        <v>0</v>
      </c>
      <c r="K227" s="167"/>
      <c r="L227" s="172"/>
      <c r="M227" s="173"/>
      <c r="N227" s="174"/>
      <c r="O227" s="174"/>
      <c r="P227" s="175">
        <f>SUM(P228:P259)</f>
        <v>0</v>
      </c>
      <c r="Q227" s="174"/>
      <c r="R227" s="175">
        <f>SUM(R228:R259)</f>
        <v>0</v>
      </c>
      <c r="S227" s="174"/>
      <c r="T227" s="176">
        <f>SUM(T228:T259)</f>
        <v>0</v>
      </c>
      <c r="AR227" s="177" t="s">
        <v>147</v>
      </c>
      <c r="AT227" s="178" t="s">
        <v>68</v>
      </c>
      <c r="AU227" s="178" t="s">
        <v>77</v>
      </c>
      <c r="AY227" s="177" t="s">
        <v>146</v>
      </c>
      <c r="BK227" s="179">
        <f>SUM(BK228:BK259)</f>
        <v>0</v>
      </c>
    </row>
    <row r="228" spans="1:65" s="2" customFormat="1" ht="24.2" customHeight="1">
      <c r="A228" s="37"/>
      <c r="B228" s="38"/>
      <c r="C228" s="182" t="s">
        <v>301</v>
      </c>
      <c r="D228" s="182" t="s">
        <v>151</v>
      </c>
      <c r="E228" s="183" t="s">
        <v>920</v>
      </c>
      <c r="F228" s="184" t="s">
        <v>921</v>
      </c>
      <c r="G228" s="185" t="s">
        <v>235</v>
      </c>
      <c r="H228" s="186">
        <v>50</v>
      </c>
      <c r="I228" s="187"/>
      <c r="J228" s="188">
        <f>ROUND(I228*H228,2)</f>
        <v>0</v>
      </c>
      <c r="K228" s="189"/>
      <c r="L228" s="42"/>
      <c r="M228" s="190" t="s">
        <v>19</v>
      </c>
      <c r="N228" s="191" t="s">
        <v>40</v>
      </c>
      <c r="O228" s="67"/>
      <c r="P228" s="192">
        <f>O228*H228</f>
        <v>0</v>
      </c>
      <c r="Q228" s="192">
        <v>0</v>
      </c>
      <c r="R228" s="192">
        <f>Q228*H228</f>
        <v>0</v>
      </c>
      <c r="S228" s="192">
        <v>0</v>
      </c>
      <c r="T228" s="193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94" t="s">
        <v>289</v>
      </c>
      <c r="AT228" s="194" t="s">
        <v>151</v>
      </c>
      <c r="AU228" s="194" t="s">
        <v>79</v>
      </c>
      <c r="AY228" s="20" t="s">
        <v>146</v>
      </c>
      <c r="BE228" s="195">
        <f>IF(N228="základní",J228,0)</f>
        <v>0</v>
      </c>
      <c r="BF228" s="195">
        <f>IF(N228="snížená",J228,0)</f>
        <v>0</v>
      </c>
      <c r="BG228" s="195">
        <f>IF(N228="zákl. přenesená",J228,0)</f>
        <v>0</v>
      </c>
      <c r="BH228" s="195">
        <f>IF(N228="sníž. přenesená",J228,0)</f>
        <v>0</v>
      </c>
      <c r="BI228" s="195">
        <f>IF(N228="nulová",J228,0)</f>
        <v>0</v>
      </c>
      <c r="BJ228" s="20" t="s">
        <v>77</v>
      </c>
      <c r="BK228" s="195">
        <f>ROUND(I228*H228,2)</f>
        <v>0</v>
      </c>
      <c r="BL228" s="20" t="s">
        <v>289</v>
      </c>
      <c r="BM228" s="194" t="s">
        <v>922</v>
      </c>
    </row>
    <row r="229" spans="1:65" s="2" customFormat="1" ht="39">
      <c r="A229" s="37"/>
      <c r="B229" s="38"/>
      <c r="C229" s="39"/>
      <c r="D229" s="196" t="s">
        <v>157</v>
      </c>
      <c r="E229" s="39"/>
      <c r="F229" s="197" t="s">
        <v>923</v>
      </c>
      <c r="G229" s="39"/>
      <c r="H229" s="39"/>
      <c r="I229" s="198"/>
      <c r="J229" s="39"/>
      <c r="K229" s="39"/>
      <c r="L229" s="42"/>
      <c r="M229" s="199"/>
      <c r="N229" s="200"/>
      <c r="O229" s="67"/>
      <c r="P229" s="67"/>
      <c r="Q229" s="67"/>
      <c r="R229" s="67"/>
      <c r="S229" s="67"/>
      <c r="T229" s="68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20" t="s">
        <v>157</v>
      </c>
      <c r="AU229" s="20" t="s">
        <v>79</v>
      </c>
    </row>
    <row r="230" spans="1:65" s="2" customFormat="1" ht="11.25">
      <c r="A230" s="37"/>
      <c r="B230" s="38"/>
      <c r="C230" s="39"/>
      <c r="D230" s="201" t="s">
        <v>159</v>
      </c>
      <c r="E230" s="39"/>
      <c r="F230" s="202" t="s">
        <v>924</v>
      </c>
      <c r="G230" s="39"/>
      <c r="H230" s="39"/>
      <c r="I230" s="198"/>
      <c r="J230" s="39"/>
      <c r="K230" s="39"/>
      <c r="L230" s="42"/>
      <c r="M230" s="199"/>
      <c r="N230" s="200"/>
      <c r="O230" s="67"/>
      <c r="P230" s="67"/>
      <c r="Q230" s="67"/>
      <c r="R230" s="67"/>
      <c r="S230" s="67"/>
      <c r="T230" s="68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20" t="s">
        <v>159</v>
      </c>
      <c r="AU230" s="20" t="s">
        <v>79</v>
      </c>
    </row>
    <row r="231" spans="1:65" s="13" customFormat="1" ht="11.25">
      <c r="B231" s="203"/>
      <c r="C231" s="204"/>
      <c r="D231" s="196" t="s">
        <v>161</v>
      </c>
      <c r="E231" s="205" t="s">
        <v>19</v>
      </c>
      <c r="F231" s="206" t="s">
        <v>486</v>
      </c>
      <c r="G231" s="204"/>
      <c r="H231" s="207">
        <v>50</v>
      </c>
      <c r="I231" s="208"/>
      <c r="J231" s="204"/>
      <c r="K231" s="204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161</v>
      </c>
      <c r="AU231" s="213" t="s">
        <v>79</v>
      </c>
      <c r="AV231" s="13" t="s">
        <v>79</v>
      </c>
      <c r="AW231" s="13" t="s">
        <v>31</v>
      </c>
      <c r="AX231" s="13" t="s">
        <v>69</v>
      </c>
      <c r="AY231" s="213" t="s">
        <v>146</v>
      </c>
    </row>
    <row r="232" spans="1:65" s="14" customFormat="1" ht="11.25">
      <c r="B232" s="214"/>
      <c r="C232" s="215"/>
      <c r="D232" s="196" t="s">
        <v>161</v>
      </c>
      <c r="E232" s="216" t="s">
        <v>19</v>
      </c>
      <c r="F232" s="217" t="s">
        <v>163</v>
      </c>
      <c r="G232" s="215"/>
      <c r="H232" s="218">
        <v>50</v>
      </c>
      <c r="I232" s="219"/>
      <c r="J232" s="215"/>
      <c r="K232" s="215"/>
      <c r="L232" s="220"/>
      <c r="M232" s="221"/>
      <c r="N232" s="222"/>
      <c r="O232" s="222"/>
      <c r="P232" s="222"/>
      <c r="Q232" s="222"/>
      <c r="R232" s="222"/>
      <c r="S232" s="222"/>
      <c r="T232" s="223"/>
      <c r="AT232" s="224" t="s">
        <v>161</v>
      </c>
      <c r="AU232" s="224" t="s">
        <v>79</v>
      </c>
      <c r="AV232" s="14" t="s">
        <v>147</v>
      </c>
      <c r="AW232" s="14" t="s">
        <v>31</v>
      </c>
      <c r="AX232" s="14" t="s">
        <v>77</v>
      </c>
      <c r="AY232" s="224" t="s">
        <v>146</v>
      </c>
    </row>
    <row r="233" spans="1:65" s="2" customFormat="1" ht="37.9" customHeight="1">
      <c r="A233" s="37"/>
      <c r="B233" s="38"/>
      <c r="C233" s="182" t="s">
        <v>363</v>
      </c>
      <c r="D233" s="182" t="s">
        <v>151</v>
      </c>
      <c r="E233" s="183" t="s">
        <v>821</v>
      </c>
      <c r="F233" s="184" t="s">
        <v>822</v>
      </c>
      <c r="G233" s="185" t="s">
        <v>167</v>
      </c>
      <c r="H233" s="186">
        <v>17.5</v>
      </c>
      <c r="I233" s="187"/>
      <c r="J233" s="188">
        <f>ROUND(I233*H233,2)</f>
        <v>0</v>
      </c>
      <c r="K233" s="189"/>
      <c r="L233" s="42"/>
      <c r="M233" s="190" t="s">
        <v>19</v>
      </c>
      <c r="N233" s="191" t="s">
        <v>40</v>
      </c>
      <c r="O233" s="67"/>
      <c r="P233" s="192">
        <f>O233*H233</f>
        <v>0</v>
      </c>
      <c r="Q233" s="192">
        <v>0</v>
      </c>
      <c r="R233" s="192">
        <f>Q233*H233</f>
        <v>0</v>
      </c>
      <c r="S233" s="192">
        <v>0</v>
      </c>
      <c r="T233" s="193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94" t="s">
        <v>289</v>
      </c>
      <c r="AT233" s="194" t="s">
        <v>151</v>
      </c>
      <c r="AU233" s="194" t="s">
        <v>79</v>
      </c>
      <c r="AY233" s="20" t="s">
        <v>146</v>
      </c>
      <c r="BE233" s="195">
        <f>IF(N233="základní",J233,0)</f>
        <v>0</v>
      </c>
      <c r="BF233" s="195">
        <f>IF(N233="snížená",J233,0)</f>
        <v>0</v>
      </c>
      <c r="BG233" s="195">
        <f>IF(N233="zákl. přenesená",J233,0)</f>
        <v>0</v>
      </c>
      <c r="BH233" s="195">
        <f>IF(N233="sníž. přenesená",J233,0)</f>
        <v>0</v>
      </c>
      <c r="BI233" s="195">
        <f>IF(N233="nulová",J233,0)</f>
        <v>0</v>
      </c>
      <c r="BJ233" s="20" t="s">
        <v>77</v>
      </c>
      <c r="BK233" s="195">
        <f>ROUND(I233*H233,2)</f>
        <v>0</v>
      </c>
      <c r="BL233" s="20" t="s">
        <v>289</v>
      </c>
      <c r="BM233" s="194" t="s">
        <v>925</v>
      </c>
    </row>
    <row r="234" spans="1:65" s="2" customFormat="1" ht="29.25">
      <c r="A234" s="37"/>
      <c r="B234" s="38"/>
      <c r="C234" s="39"/>
      <c r="D234" s="196" t="s">
        <v>157</v>
      </c>
      <c r="E234" s="39"/>
      <c r="F234" s="197" t="s">
        <v>824</v>
      </c>
      <c r="G234" s="39"/>
      <c r="H234" s="39"/>
      <c r="I234" s="198"/>
      <c r="J234" s="39"/>
      <c r="K234" s="39"/>
      <c r="L234" s="42"/>
      <c r="M234" s="199"/>
      <c r="N234" s="200"/>
      <c r="O234" s="67"/>
      <c r="P234" s="67"/>
      <c r="Q234" s="67"/>
      <c r="R234" s="67"/>
      <c r="S234" s="67"/>
      <c r="T234" s="68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20" t="s">
        <v>157</v>
      </c>
      <c r="AU234" s="20" t="s">
        <v>79</v>
      </c>
    </row>
    <row r="235" spans="1:65" s="2" customFormat="1" ht="11.25">
      <c r="A235" s="37"/>
      <c r="B235" s="38"/>
      <c r="C235" s="39"/>
      <c r="D235" s="201" t="s">
        <v>159</v>
      </c>
      <c r="E235" s="39"/>
      <c r="F235" s="202" t="s">
        <v>825</v>
      </c>
      <c r="G235" s="39"/>
      <c r="H235" s="39"/>
      <c r="I235" s="198"/>
      <c r="J235" s="39"/>
      <c r="K235" s="39"/>
      <c r="L235" s="42"/>
      <c r="M235" s="199"/>
      <c r="N235" s="200"/>
      <c r="O235" s="67"/>
      <c r="P235" s="67"/>
      <c r="Q235" s="67"/>
      <c r="R235" s="67"/>
      <c r="S235" s="67"/>
      <c r="T235" s="68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20" t="s">
        <v>159</v>
      </c>
      <c r="AU235" s="20" t="s">
        <v>79</v>
      </c>
    </row>
    <row r="236" spans="1:65" s="13" customFormat="1" ht="11.25">
      <c r="B236" s="203"/>
      <c r="C236" s="204"/>
      <c r="D236" s="196" t="s">
        <v>161</v>
      </c>
      <c r="E236" s="205" t="s">
        <v>19</v>
      </c>
      <c r="F236" s="206" t="s">
        <v>926</v>
      </c>
      <c r="G236" s="204"/>
      <c r="H236" s="207">
        <v>17.5</v>
      </c>
      <c r="I236" s="208"/>
      <c r="J236" s="204"/>
      <c r="K236" s="204"/>
      <c r="L236" s="209"/>
      <c r="M236" s="210"/>
      <c r="N236" s="211"/>
      <c r="O236" s="211"/>
      <c r="P236" s="211"/>
      <c r="Q236" s="211"/>
      <c r="R236" s="211"/>
      <c r="S236" s="211"/>
      <c r="T236" s="212"/>
      <c r="AT236" s="213" t="s">
        <v>161</v>
      </c>
      <c r="AU236" s="213" t="s">
        <v>79</v>
      </c>
      <c r="AV236" s="13" t="s">
        <v>79</v>
      </c>
      <c r="AW236" s="13" t="s">
        <v>31</v>
      </c>
      <c r="AX236" s="13" t="s">
        <v>69</v>
      </c>
      <c r="AY236" s="213" t="s">
        <v>146</v>
      </c>
    </row>
    <row r="237" spans="1:65" s="14" customFormat="1" ht="11.25">
      <c r="B237" s="214"/>
      <c r="C237" s="215"/>
      <c r="D237" s="196" t="s">
        <v>161</v>
      </c>
      <c r="E237" s="216" t="s">
        <v>19</v>
      </c>
      <c r="F237" s="217" t="s">
        <v>163</v>
      </c>
      <c r="G237" s="215"/>
      <c r="H237" s="218">
        <v>17.5</v>
      </c>
      <c r="I237" s="219"/>
      <c r="J237" s="215"/>
      <c r="K237" s="215"/>
      <c r="L237" s="220"/>
      <c r="M237" s="221"/>
      <c r="N237" s="222"/>
      <c r="O237" s="222"/>
      <c r="P237" s="222"/>
      <c r="Q237" s="222"/>
      <c r="R237" s="222"/>
      <c r="S237" s="222"/>
      <c r="T237" s="223"/>
      <c r="AT237" s="224" t="s">
        <v>161</v>
      </c>
      <c r="AU237" s="224" t="s">
        <v>79</v>
      </c>
      <c r="AV237" s="14" t="s">
        <v>147</v>
      </c>
      <c r="AW237" s="14" t="s">
        <v>31</v>
      </c>
      <c r="AX237" s="14" t="s">
        <v>77</v>
      </c>
      <c r="AY237" s="224" t="s">
        <v>146</v>
      </c>
    </row>
    <row r="238" spans="1:65" s="2" customFormat="1" ht="37.9" customHeight="1">
      <c r="A238" s="37"/>
      <c r="B238" s="38"/>
      <c r="C238" s="182" t="s">
        <v>182</v>
      </c>
      <c r="D238" s="182" t="s">
        <v>151</v>
      </c>
      <c r="E238" s="183" t="s">
        <v>827</v>
      </c>
      <c r="F238" s="184" t="s">
        <v>828</v>
      </c>
      <c r="G238" s="185" t="s">
        <v>167</v>
      </c>
      <c r="H238" s="186">
        <v>157.5</v>
      </c>
      <c r="I238" s="187"/>
      <c r="J238" s="188">
        <f>ROUND(I238*H238,2)</f>
        <v>0</v>
      </c>
      <c r="K238" s="189"/>
      <c r="L238" s="42"/>
      <c r="M238" s="190" t="s">
        <v>19</v>
      </c>
      <c r="N238" s="191" t="s">
        <v>40</v>
      </c>
      <c r="O238" s="67"/>
      <c r="P238" s="192">
        <f>O238*H238</f>
        <v>0</v>
      </c>
      <c r="Q238" s="192">
        <v>0</v>
      </c>
      <c r="R238" s="192">
        <f>Q238*H238</f>
        <v>0</v>
      </c>
      <c r="S238" s="192">
        <v>0</v>
      </c>
      <c r="T238" s="193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94" t="s">
        <v>289</v>
      </c>
      <c r="AT238" s="194" t="s">
        <v>151</v>
      </c>
      <c r="AU238" s="194" t="s">
        <v>79</v>
      </c>
      <c r="AY238" s="20" t="s">
        <v>146</v>
      </c>
      <c r="BE238" s="195">
        <f>IF(N238="základní",J238,0)</f>
        <v>0</v>
      </c>
      <c r="BF238" s="195">
        <f>IF(N238="snížená",J238,0)</f>
        <v>0</v>
      </c>
      <c r="BG238" s="195">
        <f>IF(N238="zákl. přenesená",J238,0)</f>
        <v>0</v>
      </c>
      <c r="BH238" s="195">
        <f>IF(N238="sníž. přenesená",J238,0)</f>
        <v>0</v>
      </c>
      <c r="BI238" s="195">
        <f>IF(N238="nulová",J238,0)</f>
        <v>0</v>
      </c>
      <c r="BJ238" s="20" t="s">
        <v>77</v>
      </c>
      <c r="BK238" s="195">
        <f>ROUND(I238*H238,2)</f>
        <v>0</v>
      </c>
      <c r="BL238" s="20" t="s">
        <v>289</v>
      </c>
      <c r="BM238" s="194" t="s">
        <v>927</v>
      </c>
    </row>
    <row r="239" spans="1:65" s="2" customFormat="1" ht="39">
      <c r="A239" s="37"/>
      <c r="B239" s="38"/>
      <c r="C239" s="39"/>
      <c r="D239" s="196" t="s">
        <v>157</v>
      </c>
      <c r="E239" s="39"/>
      <c r="F239" s="197" t="s">
        <v>830</v>
      </c>
      <c r="G239" s="39"/>
      <c r="H239" s="39"/>
      <c r="I239" s="198"/>
      <c r="J239" s="39"/>
      <c r="K239" s="39"/>
      <c r="L239" s="42"/>
      <c r="M239" s="199"/>
      <c r="N239" s="200"/>
      <c r="O239" s="67"/>
      <c r="P239" s="67"/>
      <c r="Q239" s="67"/>
      <c r="R239" s="67"/>
      <c r="S239" s="67"/>
      <c r="T239" s="68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20" t="s">
        <v>157</v>
      </c>
      <c r="AU239" s="20" t="s">
        <v>79</v>
      </c>
    </row>
    <row r="240" spans="1:65" s="2" customFormat="1" ht="11.25">
      <c r="A240" s="37"/>
      <c r="B240" s="38"/>
      <c r="C240" s="39"/>
      <c r="D240" s="201" t="s">
        <v>159</v>
      </c>
      <c r="E240" s="39"/>
      <c r="F240" s="202" t="s">
        <v>831</v>
      </c>
      <c r="G240" s="39"/>
      <c r="H240" s="39"/>
      <c r="I240" s="198"/>
      <c r="J240" s="39"/>
      <c r="K240" s="39"/>
      <c r="L240" s="42"/>
      <c r="M240" s="199"/>
      <c r="N240" s="200"/>
      <c r="O240" s="67"/>
      <c r="P240" s="67"/>
      <c r="Q240" s="67"/>
      <c r="R240" s="67"/>
      <c r="S240" s="67"/>
      <c r="T240" s="68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20" t="s">
        <v>159</v>
      </c>
      <c r="AU240" s="20" t="s">
        <v>79</v>
      </c>
    </row>
    <row r="241" spans="1:65" s="13" customFormat="1" ht="11.25">
      <c r="B241" s="203"/>
      <c r="C241" s="204"/>
      <c r="D241" s="196" t="s">
        <v>161</v>
      </c>
      <c r="E241" s="205" t="s">
        <v>19</v>
      </c>
      <c r="F241" s="206" t="s">
        <v>928</v>
      </c>
      <c r="G241" s="204"/>
      <c r="H241" s="207">
        <v>157.5</v>
      </c>
      <c r="I241" s="208"/>
      <c r="J241" s="204"/>
      <c r="K241" s="204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161</v>
      </c>
      <c r="AU241" s="213" t="s">
        <v>79</v>
      </c>
      <c r="AV241" s="13" t="s">
        <v>79</v>
      </c>
      <c r="AW241" s="13" t="s">
        <v>31</v>
      </c>
      <c r="AX241" s="13" t="s">
        <v>69</v>
      </c>
      <c r="AY241" s="213" t="s">
        <v>146</v>
      </c>
    </row>
    <row r="242" spans="1:65" s="14" customFormat="1" ht="11.25">
      <c r="B242" s="214"/>
      <c r="C242" s="215"/>
      <c r="D242" s="196" t="s">
        <v>161</v>
      </c>
      <c r="E242" s="216" t="s">
        <v>19</v>
      </c>
      <c r="F242" s="217" t="s">
        <v>163</v>
      </c>
      <c r="G242" s="215"/>
      <c r="H242" s="218">
        <v>157.5</v>
      </c>
      <c r="I242" s="219"/>
      <c r="J242" s="215"/>
      <c r="K242" s="215"/>
      <c r="L242" s="220"/>
      <c r="M242" s="221"/>
      <c r="N242" s="222"/>
      <c r="O242" s="222"/>
      <c r="P242" s="222"/>
      <c r="Q242" s="222"/>
      <c r="R242" s="222"/>
      <c r="S242" s="222"/>
      <c r="T242" s="223"/>
      <c r="AT242" s="224" t="s">
        <v>161</v>
      </c>
      <c r="AU242" s="224" t="s">
        <v>79</v>
      </c>
      <c r="AV242" s="14" t="s">
        <v>147</v>
      </c>
      <c r="AW242" s="14" t="s">
        <v>31</v>
      </c>
      <c r="AX242" s="14" t="s">
        <v>77</v>
      </c>
      <c r="AY242" s="224" t="s">
        <v>146</v>
      </c>
    </row>
    <row r="243" spans="1:65" s="2" customFormat="1" ht="24.2" customHeight="1">
      <c r="A243" s="37"/>
      <c r="B243" s="38"/>
      <c r="C243" s="182" t="s">
        <v>377</v>
      </c>
      <c r="D243" s="182" t="s">
        <v>151</v>
      </c>
      <c r="E243" s="183" t="s">
        <v>833</v>
      </c>
      <c r="F243" s="184" t="s">
        <v>834</v>
      </c>
      <c r="G243" s="185" t="s">
        <v>175</v>
      </c>
      <c r="H243" s="186">
        <v>8.75</v>
      </c>
      <c r="I243" s="187"/>
      <c r="J243" s="188">
        <f>ROUND(I243*H243,2)</f>
        <v>0</v>
      </c>
      <c r="K243" s="189"/>
      <c r="L243" s="42"/>
      <c r="M243" s="190" t="s">
        <v>19</v>
      </c>
      <c r="N243" s="191" t="s">
        <v>40</v>
      </c>
      <c r="O243" s="67"/>
      <c r="P243" s="192">
        <f>O243*H243</f>
        <v>0</v>
      </c>
      <c r="Q243" s="192">
        <v>0</v>
      </c>
      <c r="R243" s="192">
        <f>Q243*H243</f>
        <v>0</v>
      </c>
      <c r="S243" s="192">
        <v>0</v>
      </c>
      <c r="T243" s="193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94" t="s">
        <v>289</v>
      </c>
      <c r="AT243" s="194" t="s">
        <v>151</v>
      </c>
      <c r="AU243" s="194" t="s">
        <v>79</v>
      </c>
      <c r="AY243" s="20" t="s">
        <v>146</v>
      </c>
      <c r="BE243" s="195">
        <f>IF(N243="základní",J243,0)</f>
        <v>0</v>
      </c>
      <c r="BF243" s="195">
        <f>IF(N243="snížená",J243,0)</f>
        <v>0</v>
      </c>
      <c r="BG243" s="195">
        <f>IF(N243="zákl. přenesená",J243,0)</f>
        <v>0</v>
      </c>
      <c r="BH243" s="195">
        <f>IF(N243="sníž. přenesená",J243,0)</f>
        <v>0</v>
      </c>
      <c r="BI243" s="195">
        <f>IF(N243="nulová",J243,0)</f>
        <v>0</v>
      </c>
      <c r="BJ243" s="20" t="s">
        <v>77</v>
      </c>
      <c r="BK243" s="195">
        <f>ROUND(I243*H243,2)</f>
        <v>0</v>
      </c>
      <c r="BL243" s="20" t="s">
        <v>289</v>
      </c>
      <c r="BM243" s="194" t="s">
        <v>929</v>
      </c>
    </row>
    <row r="244" spans="1:65" s="2" customFormat="1" ht="19.5">
      <c r="A244" s="37"/>
      <c r="B244" s="38"/>
      <c r="C244" s="39"/>
      <c r="D244" s="196" t="s">
        <v>157</v>
      </c>
      <c r="E244" s="39"/>
      <c r="F244" s="197" t="s">
        <v>836</v>
      </c>
      <c r="G244" s="39"/>
      <c r="H244" s="39"/>
      <c r="I244" s="198"/>
      <c r="J244" s="39"/>
      <c r="K244" s="39"/>
      <c r="L244" s="42"/>
      <c r="M244" s="199"/>
      <c r="N244" s="200"/>
      <c r="O244" s="67"/>
      <c r="P244" s="67"/>
      <c r="Q244" s="67"/>
      <c r="R244" s="67"/>
      <c r="S244" s="67"/>
      <c r="T244" s="68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20" t="s">
        <v>157</v>
      </c>
      <c r="AU244" s="20" t="s">
        <v>79</v>
      </c>
    </row>
    <row r="245" spans="1:65" s="2" customFormat="1" ht="11.25">
      <c r="A245" s="37"/>
      <c r="B245" s="38"/>
      <c r="C245" s="39"/>
      <c r="D245" s="201" t="s">
        <v>159</v>
      </c>
      <c r="E245" s="39"/>
      <c r="F245" s="202" t="s">
        <v>837</v>
      </c>
      <c r="G245" s="39"/>
      <c r="H245" s="39"/>
      <c r="I245" s="198"/>
      <c r="J245" s="39"/>
      <c r="K245" s="39"/>
      <c r="L245" s="42"/>
      <c r="M245" s="199"/>
      <c r="N245" s="200"/>
      <c r="O245" s="67"/>
      <c r="P245" s="67"/>
      <c r="Q245" s="67"/>
      <c r="R245" s="67"/>
      <c r="S245" s="67"/>
      <c r="T245" s="68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20" t="s">
        <v>159</v>
      </c>
      <c r="AU245" s="20" t="s">
        <v>79</v>
      </c>
    </row>
    <row r="246" spans="1:65" s="16" customFormat="1" ht="11.25">
      <c r="B246" s="236"/>
      <c r="C246" s="237"/>
      <c r="D246" s="196" t="s">
        <v>161</v>
      </c>
      <c r="E246" s="238" t="s">
        <v>19</v>
      </c>
      <c r="F246" s="239" t="s">
        <v>838</v>
      </c>
      <c r="G246" s="237"/>
      <c r="H246" s="238" t="s">
        <v>19</v>
      </c>
      <c r="I246" s="240"/>
      <c r="J246" s="237"/>
      <c r="K246" s="237"/>
      <c r="L246" s="241"/>
      <c r="M246" s="242"/>
      <c r="N246" s="243"/>
      <c r="O246" s="243"/>
      <c r="P246" s="243"/>
      <c r="Q246" s="243"/>
      <c r="R246" s="243"/>
      <c r="S246" s="243"/>
      <c r="T246" s="244"/>
      <c r="AT246" s="245" t="s">
        <v>161</v>
      </c>
      <c r="AU246" s="245" t="s">
        <v>79</v>
      </c>
      <c r="AV246" s="16" t="s">
        <v>77</v>
      </c>
      <c r="AW246" s="16" t="s">
        <v>31</v>
      </c>
      <c r="AX246" s="16" t="s">
        <v>69</v>
      </c>
      <c r="AY246" s="245" t="s">
        <v>146</v>
      </c>
    </row>
    <row r="247" spans="1:65" s="13" customFormat="1" ht="11.25">
      <c r="B247" s="203"/>
      <c r="C247" s="204"/>
      <c r="D247" s="196" t="s">
        <v>161</v>
      </c>
      <c r="E247" s="205" t="s">
        <v>19</v>
      </c>
      <c r="F247" s="206" t="s">
        <v>930</v>
      </c>
      <c r="G247" s="204"/>
      <c r="H247" s="207">
        <v>8.75</v>
      </c>
      <c r="I247" s="208"/>
      <c r="J247" s="204"/>
      <c r="K247" s="204"/>
      <c r="L247" s="209"/>
      <c r="M247" s="210"/>
      <c r="N247" s="211"/>
      <c r="O247" s="211"/>
      <c r="P247" s="211"/>
      <c r="Q247" s="211"/>
      <c r="R247" s="211"/>
      <c r="S247" s="211"/>
      <c r="T247" s="212"/>
      <c r="AT247" s="213" t="s">
        <v>161</v>
      </c>
      <c r="AU247" s="213" t="s">
        <v>79</v>
      </c>
      <c r="AV247" s="13" t="s">
        <v>79</v>
      </c>
      <c r="AW247" s="13" t="s">
        <v>31</v>
      </c>
      <c r="AX247" s="13" t="s">
        <v>69</v>
      </c>
      <c r="AY247" s="213" t="s">
        <v>146</v>
      </c>
    </row>
    <row r="248" spans="1:65" s="14" customFormat="1" ht="11.25">
      <c r="B248" s="214"/>
      <c r="C248" s="215"/>
      <c r="D248" s="196" t="s">
        <v>161</v>
      </c>
      <c r="E248" s="216" t="s">
        <v>19</v>
      </c>
      <c r="F248" s="217" t="s">
        <v>163</v>
      </c>
      <c r="G248" s="215"/>
      <c r="H248" s="218">
        <v>8.75</v>
      </c>
      <c r="I248" s="219"/>
      <c r="J248" s="215"/>
      <c r="K248" s="215"/>
      <c r="L248" s="220"/>
      <c r="M248" s="221"/>
      <c r="N248" s="222"/>
      <c r="O248" s="222"/>
      <c r="P248" s="222"/>
      <c r="Q248" s="222"/>
      <c r="R248" s="222"/>
      <c r="S248" s="222"/>
      <c r="T248" s="223"/>
      <c r="AT248" s="224" t="s">
        <v>161</v>
      </c>
      <c r="AU248" s="224" t="s">
        <v>79</v>
      </c>
      <c r="AV248" s="14" t="s">
        <v>147</v>
      </c>
      <c r="AW248" s="14" t="s">
        <v>31</v>
      </c>
      <c r="AX248" s="14" t="s">
        <v>77</v>
      </c>
      <c r="AY248" s="224" t="s">
        <v>146</v>
      </c>
    </row>
    <row r="249" spans="1:65" s="2" customFormat="1" ht="24.2" customHeight="1">
      <c r="A249" s="37"/>
      <c r="B249" s="38"/>
      <c r="C249" s="182" t="s">
        <v>384</v>
      </c>
      <c r="D249" s="182" t="s">
        <v>151</v>
      </c>
      <c r="E249" s="183" t="s">
        <v>840</v>
      </c>
      <c r="F249" s="184" t="s">
        <v>841</v>
      </c>
      <c r="G249" s="185" t="s">
        <v>175</v>
      </c>
      <c r="H249" s="186">
        <v>8.75</v>
      </c>
      <c r="I249" s="187"/>
      <c r="J249" s="188">
        <f>ROUND(I249*H249,2)</f>
        <v>0</v>
      </c>
      <c r="K249" s="189"/>
      <c r="L249" s="42"/>
      <c r="M249" s="190" t="s">
        <v>19</v>
      </c>
      <c r="N249" s="191" t="s">
        <v>40</v>
      </c>
      <c r="O249" s="67"/>
      <c r="P249" s="192">
        <f>O249*H249</f>
        <v>0</v>
      </c>
      <c r="Q249" s="192">
        <v>0</v>
      </c>
      <c r="R249" s="192">
        <f>Q249*H249</f>
        <v>0</v>
      </c>
      <c r="S249" s="192">
        <v>0</v>
      </c>
      <c r="T249" s="193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94" t="s">
        <v>289</v>
      </c>
      <c r="AT249" s="194" t="s">
        <v>151</v>
      </c>
      <c r="AU249" s="194" t="s">
        <v>79</v>
      </c>
      <c r="AY249" s="20" t="s">
        <v>146</v>
      </c>
      <c r="BE249" s="195">
        <f>IF(N249="základní",J249,0)</f>
        <v>0</v>
      </c>
      <c r="BF249" s="195">
        <f>IF(N249="snížená",J249,0)</f>
        <v>0</v>
      </c>
      <c r="BG249" s="195">
        <f>IF(N249="zákl. přenesená",J249,0)</f>
        <v>0</v>
      </c>
      <c r="BH249" s="195">
        <f>IF(N249="sníž. přenesená",J249,0)</f>
        <v>0</v>
      </c>
      <c r="BI249" s="195">
        <f>IF(N249="nulová",J249,0)</f>
        <v>0</v>
      </c>
      <c r="BJ249" s="20" t="s">
        <v>77</v>
      </c>
      <c r="BK249" s="195">
        <f>ROUND(I249*H249,2)</f>
        <v>0</v>
      </c>
      <c r="BL249" s="20" t="s">
        <v>289</v>
      </c>
      <c r="BM249" s="194" t="s">
        <v>931</v>
      </c>
    </row>
    <row r="250" spans="1:65" s="2" customFormat="1" ht="19.5">
      <c r="A250" s="37"/>
      <c r="B250" s="38"/>
      <c r="C250" s="39"/>
      <c r="D250" s="196" t="s">
        <v>157</v>
      </c>
      <c r="E250" s="39"/>
      <c r="F250" s="197" t="s">
        <v>843</v>
      </c>
      <c r="G250" s="39"/>
      <c r="H250" s="39"/>
      <c r="I250" s="198"/>
      <c r="J250" s="39"/>
      <c r="K250" s="39"/>
      <c r="L250" s="42"/>
      <c r="M250" s="199"/>
      <c r="N250" s="200"/>
      <c r="O250" s="67"/>
      <c r="P250" s="67"/>
      <c r="Q250" s="67"/>
      <c r="R250" s="67"/>
      <c r="S250" s="67"/>
      <c r="T250" s="68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20" t="s">
        <v>157</v>
      </c>
      <c r="AU250" s="20" t="s">
        <v>79</v>
      </c>
    </row>
    <row r="251" spans="1:65" s="2" customFormat="1" ht="11.25">
      <c r="A251" s="37"/>
      <c r="B251" s="38"/>
      <c r="C251" s="39"/>
      <c r="D251" s="201" t="s">
        <v>159</v>
      </c>
      <c r="E251" s="39"/>
      <c r="F251" s="202" t="s">
        <v>844</v>
      </c>
      <c r="G251" s="39"/>
      <c r="H251" s="39"/>
      <c r="I251" s="198"/>
      <c r="J251" s="39"/>
      <c r="K251" s="39"/>
      <c r="L251" s="42"/>
      <c r="M251" s="199"/>
      <c r="N251" s="200"/>
      <c r="O251" s="67"/>
      <c r="P251" s="67"/>
      <c r="Q251" s="67"/>
      <c r="R251" s="67"/>
      <c r="S251" s="67"/>
      <c r="T251" s="68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20" t="s">
        <v>159</v>
      </c>
      <c r="AU251" s="20" t="s">
        <v>79</v>
      </c>
    </row>
    <row r="252" spans="1:65" s="16" customFormat="1" ht="11.25">
      <c r="B252" s="236"/>
      <c r="C252" s="237"/>
      <c r="D252" s="196" t="s">
        <v>161</v>
      </c>
      <c r="E252" s="238" t="s">
        <v>19</v>
      </c>
      <c r="F252" s="239" t="s">
        <v>838</v>
      </c>
      <c r="G252" s="237"/>
      <c r="H252" s="238" t="s">
        <v>19</v>
      </c>
      <c r="I252" s="240"/>
      <c r="J252" s="237"/>
      <c r="K252" s="237"/>
      <c r="L252" s="241"/>
      <c r="M252" s="242"/>
      <c r="N252" s="243"/>
      <c r="O252" s="243"/>
      <c r="P252" s="243"/>
      <c r="Q252" s="243"/>
      <c r="R252" s="243"/>
      <c r="S252" s="243"/>
      <c r="T252" s="244"/>
      <c r="AT252" s="245" t="s">
        <v>161</v>
      </c>
      <c r="AU252" s="245" t="s">
        <v>79</v>
      </c>
      <c r="AV252" s="16" t="s">
        <v>77</v>
      </c>
      <c r="AW252" s="16" t="s">
        <v>31</v>
      </c>
      <c r="AX252" s="16" t="s">
        <v>69</v>
      </c>
      <c r="AY252" s="245" t="s">
        <v>146</v>
      </c>
    </row>
    <row r="253" spans="1:65" s="13" customFormat="1" ht="11.25">
      <c r="B253" s="203"/>
      <c r="C253" s="204"/>
      <c r="D253" s="196" t="s">
        <v>161</v>
      </c>
      <c r="E253" s="205" t="s">
        <v>19</v>
      </c>
      <c r="F253" s="206" t="s">
        <v>930</v>
      </c>
      <c r="G253" s="204"/>
      <c r="H253" s="207">
        <v>8.75</v>
      </c>
      <c r="I253" s="208"/>
      <c r="J253" s="204"/>
      <c r="K253" s="204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161</v>
      </c>
      <c r="AU253" s="213" t="s">
        <v>79</v>
      </c>
      <c r="AV253" s="13" t="s">
        <v>79</v>
      </c>
      <c r="AW253" s="13" t="s">
        <v>31</v>
      </c>
      <c r="AX253" s="13" t="s">
        <v>69</v>
      </c>
      <c r="AY253" s="213" t="s">
        <v>146</v>
      </c>
    </row>
    <row r="254" spans="1:65" s="14" customFormat="1" ht="11.25">
      <c r="B254" s="214"/>
      <c r="C254" s="215"/>
      <c r="D254" s="196" t="s">
        <v>161</v>
      </c>
      <c r="E254" s="216" t="s">
        <v>19</v>
      </c>
      <c r="F254" s="217" t="s">
        <v>163</v>
      </c>
      <c r="G254" s="215"/>
      <c r="H254" s="218">
        <v>8.75</v>
      </c>
      <c r="I254" s="219"/>
      <c r="J254" s="215"/>
      <c r="K254" s="215"/>
      <c r="L254" s="220"/>
      <c r="M254" s="221"/>
      <c r="N254" s="222"/>
      <c r="O254" s="222"/>
      <c r="P254" s="222"/>
      <c r="Q254" s="222"/>
      <c r="R254" s="222"/>
      <c r="S254" s="222"/>
      <c r="T254" s="223"/>
      <c r="AT254" s="224" t="s">
        <v>161</v>
      </c>
      <c r="AU254" s="224" t="s">
        <v>79</v>
      </c>
      <c r="AV254" s="14" t="s">
        <v>147</v>
      </c>
      <c r="AW254" s="14" t="s">
        <v>31</v>
      </c>
      <c r="AX254" s="14" t="s">
        <v>77</v>
      </c>
      <c r="AY254" s="224" t="s">
        <v>146</v>
      </c>
    </row>
    <row r="255" spans="1:65" s="2" customFormat="1" ht="24.2" customHeight="1">
      <c r="A255" s="37"/>
      <c r="B255" s="38"/>
      <c r="C255" s="182" t="s">
        <v>395</v>
      </c>
      <c r="D255" s="182" t="s">
        <v>151</v>
      </c>
      <c r="E255" s="183" t="s">
        <v>845</v>
      </c>
      <c r="F255" s="184" t="s">
        <v>846</v>
      </c>
      <c r="G255" s="185" t="s">
        <v>167</v>
      </c>
      <c r="H255" s="186">
        <v>17.5</v>
      </c>
      <c r="I255" s="187"/>
      <c r="J255" s="188">
        <f>ROUND(I255*H255,2)</f>
        <v>0</v>
      </c>
      <c r="K255" s="189"/>
      <c r="L255" s="42"/>
      <c r="M255" s="190" t="s">
        <v>19</v>
      </c>
      <c r="N255" s="191" t="s">
        <v>40</v>
      </c>
      <c r="O255" s="67"/>
      <c r="P255" s="192">
        <f>O255*H255</f>
        <v>0</v>
      </c>
      <c r="Q255" s="192">
        <v>0</v>
      </c>
      <c r="R255" s="192">
        <f>Q255*H255</f>
        <v>0</v>
      </c>
      <c r="S255" s="192">
        <v>0</v>
      </c>
      <c r="T255" s="193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94" t="s">
        <v>289</v>
      </c>
      <c r="AT255" s="194" t="s">
        <v>151</v>
      </c>
      <c r="AU255" s="194" t="s">
        <v>79</v>
      </c>
      <c r="AY255" s="20" t="s">
        <v>146</v>
      </c>
      <c r="BE255" s="195">
        <f>IF(N255="základní",J255,0)</f>
        <v>0</v>
      </c>
      <c r="BF255" s="195">
        <f>IF(N255="snížená",J255,0)</f>
        <v>0</v>
      </c>
      <c r="BG255" s="195">
        <f>IF(N255="zákl. přenesená",J255,0)</f>
        <v>0</v>
      </c>
      <c r="BH255" s="195">
        <f>IF(N255="sníž. přenesená",J255,0)</f>
        <v>0</v>
      </c>
      <c r="BI255" s="195">
        <f>IF(N255="nulová",J255,0)</f>
        <v>0</v>
      </c>
      <c r="BJ255" s="20" t="s">
        <v>77</v>
      </c>
      <c r="BK255" s="195">
        <f>ROUND(I255*H255,2)</f>
        <v>0</v>
      </c>
      <c r="BL255" s="20" t="s">
        <v>289</v>
      </c>
      <c r="BM255" s="194" t="s">
        <v>932</v>
      </c>
    </row>
    <row r="256" spans="1:65" s="2" customFormat="1" ht="11.25">
      <c r="A256" s="37"/>
      <c r="B256" s="38"/>
      <c r="C256" s="39"/>
      <c r="D256" s="196" t="s">
        <v>157</v>
      </c>
      <c r="E256" s="39"/>
      <c r="F256" s="197" t="s">
        <v>848</v>
      </c>
      <c r="G256" s="39"/>
      <c r="H256" s="39"/>
      <c r="I256" s="198"/>
      <c r="J256" s="39"/>
      <c r="K256" s="39"/>
      <c r="L256" s="42"/>
      <c r="M256" s="199"/>
      <c r="N256" s="200"/>
      <c r="O256" s="67"/>
      <c r="P256" s="67"/>
      <c r="Q256" s="67"/>
      <c r="R256" s="67"/>
      <c r="S256" s="67"/>
      <c r="T256" s="68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20" t="s">
        <v>157</v>
      </c>
      <c r="AU256" s="20" t="s">
        <v>79</v>
      </c>
    </row>
    <row r="257" spans="1:51" s="2" customFormat="1" ht="11.25">
      <c r="A257" s="37"/>
      <c r="B257" s="38"/>
      <c r="C257" s="39"/>
      <c r="D257" s="201" t="s">
        <v>159</v>
      </c>
      <c r="E257" s="39"/>
      <c r="F257" s="202" t="s">
        <v>849</v>
      </c>
      <c r="G257" s="39"/>
      <c r="H257" s="39"/>
      <c r="I257" s="198"/>
      <c r="J257" s="39"/>
      <c r="K257" s="39"/>
      <c r="L257" s="42"/>
      <c r="M257" s="199"/>
      <c r="N257" s="200"/>
      <c r="O257" s="67"/>
      <c r="P257" s="67"/>
      <c r="Q257" s="67"/>
      <c r="R257" s="67"/>
      <c r="S257" s="67"/>
      <c r="T257" s="68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20" t="s">
        <v>159</v>
      </c>
      <c r="AU257" s="20" t="s">
        <v>79</v>
      </c>
    </row>
    <row r="258" spans="1:51" s="13" customFormat="1" ht="11.25">
      <c r="B258" s="203"/>
      <c r="C258" s="204"/>
      <c r="D258" s="196" t="s">
        <v>161</v>
      </c>
      <c r="E258" s="205" t="s">
        <v>19</v>
      </c>
      <c r="F258" s="206" t="s">
        <v>926</v>
      </c>
      <c r="G258" s="204"/>
      <c r="H258" s="207">
        <v>17.5</v>
      </c>
      <c r="I258" s="208"/>
      <c r="J258" s="204"/>
      <c r="K258" s="204"/>
      <c r="L258" s="209"/>
      <c r="M258" s="210"/>
      <c r="N258" s="211"/>
      <c r="O258" s="211"/>
      <c r="P258" s="211"/>
      <c r="Q258" s="211"/>
      <c r="R258" s="211"/>
      <c r="S258" s="211"/>
      <c r="T258" s="212"/>
      <c r="AT258" s="213" t="s">
        <v>161</v>
      </c>
      <c r="AU258" s="213" t="s">
        <v>79</v>
      </c>
      <c r="AV258" s="13" t="s">
        <v>79</v>
      </c>
      <c r="AW258" s="13" t="s">
        <v>31</v>
      </c>
      <c r="AX258" s="13" t="s">
        <v>69</v>
      </c>
      <c r="AY258" s="213" t="s">
        <v>146</v>
      </c>
    </row>
    <row r="259" spans="1:51" s="14" customFormat="1" ht="11.25">
      <c r="B259" s="214"/>
      <c r="C259" s="215"/>
      <c r="D259" s="196" t="s">
        <v>161</v>
      </c>
      <c r="E259" s="216" t="s">
        <v>19</v>
      </c>
      <c r="F259" s="217" t="s">
        <v>163</v>
      </c>
      <c r="G259" s="215"/>
      <c r="H259" s="218">
        <v>17.5</v>
      </c>
      <c r="I259" s="219"/>
      <c r="J259" s="215"/>
      <c r="K259" s="215"/>
      <c r="L259" s="220"/>
      <c r="M259" s="258"/>
      <c r="N259" s="259"/>
      <c r="O259" s="259"/>
      <c r="P259" s="259"/>
      <c r="Q259" s="259"/>
      <c r="R259" s="259"/>
      <c r="S259" s="259"/>
      <c r="T259" s="260"/>
      <c r="AT259" s="224" t="s">
        <v>161</v>
      </c>
      <c r="AU259" s="224" t="s">
        <v>79</v>
      </c>
      <c r="AV259" s="14" t="s">
        <v>147</v>
      </c>
      <c r="AW259" s="14" t="s">
        <v>31</v>
      </c>
      <c r="AX259" s="14" t="s">
        <v>77</v>
      </c>
      <c r="AY259" s="224" t="s">
        <v>146</v>
      </c>
    </row>
    <row r="260" spans="1:51" s="2" customFormat="1" ht="6.95" customHeight="1">
      <c r="A260" s="37"/>
      <c r="B260" s="50"/>
      <c r="C260" s="51"/>
      <c r="D260" s="51"/>
      <c r="E260" s="51"/>
      <c r="F260" s="51"/>
      <c r="G260" s="51"/>
      <c r="H260" s="51"/>
      <c r="I260" s="51"/>
      <c r="J260" s="51"/>
      <c r="K260" s="51"/>
      <c r="L260" s="42"/>
      <c r="M260" s="37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</row>
  </sheetData>
  <sheetProtection algorithmName="SHA-512" hashValue="JLc4h4g0Zi7whGRGVf/fQDXBbUDPM+0RmYnc+2AcjlRM7C3fcVfWSiaprp3YeeW5WLGfbkea3HtPcKRj2qTc3Q==" saltValue="w2dWo7g8ywftPf/G/MUEmZbheXWiNl0f+Zt/XBZsIf23pvKjhwHYQimrk5PII7FztH+JH2C7oH/NEc6Ha0i9TA==" spinCount="100000" sheet="1" objects="1" scenarios="1" formatColumns="0" formatRows="0" autoFilter="0"/>
  <autoFilter ref="C93:K259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100" r:id="rId1"/>
    <hyperlink ref="F108" r:id="rId2"/>
    <hyperlink ref="F114" r:id="rId3"/>
    <hyperlink ref="F121" r:id="rId4"/>
    <hyperlink ref="F133" r:id="rId5"/>
    <hyperlink ref="F230" r:id="rId6"/>
    <hyperlink ref="F235" r:id="rId7"/>
    <hyperlink ref="F240" r:id="rId8"/>
    <hyperlink ref="F245" r:id="rId9"/>
    <hyperlink ref="F251" r:id="rId10"/>
    <hyperlink ref="F257" r:id="rId11"/>
  </hyperlinks>
  <pageMargins left="0.39374999999999999" right="0.39374999999999999" top="0.39374999999999999" bottom="0.39374999999999999" header="0" footer="0"/>
  <pageSetup paperSize="9" scale="87" fitToHeight="100" orientation="portrait" blackAndWhite="1" r:id="rId12"/>
  <headerFooter>
    <oddFooter>&amp;CStrana &amp;P z &amp;N</oddFooter>
  </headerFooter>
  <drawing r:id="rId1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5"/>
      <c r="M2" s="395"/>
      <c r="N2" s="395"/>
      <c r="O2" s="395"/>
      <c r="P2" s="395"/>
      <c r="Q2" s="395"/>
      <c r="R2" s="395"/>
      <c r="S2" s="395"/>
      <c r="T2" s="395"/>
      <c r="U2" s="395"/>
      <c r="V2" s="395"/>
      <c r="AT2" s="20" t="s">
        <v>92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3"/>
      <c r="AT3" s="20" t="s">
        <v>79</v>
      </c>
    </row>
    <row r="4" spans="1:46" s="1" customFormat="1" ht="24.95" customHeight="1">
      <c r="B4" s="23"/>
      <c r="D4" s="113" t="s">
        <v>96</v>
      </c>
      <c r="L4" s="23"/>
      <c r="M4" s="114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15" t="s">
        <v>16</v>
      </c>
      <c r="L6" s="23"/>
    </row>
    <row r="7" spans="1:46" s="1" customFormat="1" ht="16.5" customHeight="1">
      <c r="B7" s="23"/>
      <c r="E7" s="396" t="str">
        <f>'Rekapitulace stavby'!K6</f>
        <v>Rekonstrukce budov pro instalaci FVE</v>
      </c>
      <c r="F7" s="397"/>
      <c r="G7" s="397"/>
      <c r="H7" s="397"/>
      <c r="L7" s="23"/>
    </row>
    <row r="8" spans="1:46" s="1" customFormat="1" ht="12" customHeight="1">
      <c r="B8" s="23"/>
      <c r="D8" s="115" t="s">
        <v>97</v>
      </c>
      <c r="L8" s="23"/>
    </row>
    <row r="9" spans="1:46" s="2" customFormat="1" ht="16.5" customHeight="1">
      <c r="A9" s="37"/>
      <c r="B9" s="42"/>
      <c r="C9" s="37"/>
      <c r="D9" s="37"/>
      <c r="E9" s="396" t="s">
        <v>681</v>
      </c>
      <c r="F9" s="399"/>
      <c r="G9" s="399"/>
      <c r="H9" s="399"/>
      <c r="I9" s="37"/>
      <c r="J9" s="37"/>
      <c r="K9" s="37"/>
      <c r="L9" s="11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2" customHeight="1">
      <c r="A10" s="37"/>
      <c r="B10" s="42"/>
      <c r="C10" s="37"/>
      <c r="D10" s="115" t="s">
        <v>682</v>
      </c>
      <c r="E10" s="37"/>
      <c r="F10" s="37"/>
      <c r="G10" s="37"/>
      <c r="H10" s="37"/>
      <c r="I10" s="37"/>
      <c r="J10" s="37"/>
      <c r="K10" s="37"/>
      <c r="L10" s="11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6.5" customHeight="1">
      <c r="A11" s="37"/>
      <c r="B11" s="42"/>
      <c r="C11" s="37"/>
      <c r="D11" s="37"/>
      <c r="E11" s="398" t="s">
        <v>933</v>
      </c>
      <c r="F11" s="399"/>
      <c r="G11" s="399"/>
      <c r="H11" s="399"/>
      <c r="I11" s="37"/>
      <c r="J11" s="37"/>
      <c r="K11" s="37"/>
      <c r="L11" s="11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1.25">
      <c r="A12" s="37"/>
      <c r="B12" s="42"/>
      <c r="C12" s="37"/>
      <c r="D12" s="37"/>
      <c r="E12" s="37"/>
      <c r="F12" s="37"/>
      <c r="G12" s="37"/>
      <c r="H12" s="37"/>
      <c r="I12" s="37"/>
      <c r="J12" s="37"/>
      <c r="K12" s="37"/>
      <c r="L12" s="11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2" customHeight="1">
      <c r="A13" s="37"/>
      <c r="B13" s="42"/>
      <c r="C13" s="37"/>
      <c r="D13" s="115" t="s">
        <v>18</v>
      </c>
      <c r="E13" s="37"/>
      <c r="F13" s="106" t="s">
        <v>19</v>
      </c>
      <c r="G13" s="37"/>
      <c r="H13" s="37"/>
      <c r="I13" s="115" t="s">
        <v>20</v>
      </c>
      <c r="J13" s="106" t="s">
        <v>19</v>
      </c>
      <c r="K13" s="37"/>
      <c r="L13" s="11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15" t="s">
        <v>21</v>
      </c>
      <c r="E14" s="37"/>
      <c r="F14" s="106" t="s">
        <v>22</v>
      </c>
      <c r="G14" s="37"/>
      <c r="H14" s="37"/>
      <c r="I14" s="115" t="s">
        <v>23</v>
      </c>
      <c r="J14" s="117" t="str">
        <f>'Rekapitulace stavby'!AN8</f>
        <v>22. 5. 2024</v>
      </c>
      <c r="K14" s="37"/>
      <c r="L14" s="11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0.9" customHeight="1">
      <c r="A15" s="37"/>
      <c r="B15" s="42"/>
      <c r="C15" s="37"/>
      <c r="D15" s="37"/>
      <c r="E15" s="37"/>
      <c r="F15" s="37"/>
      <c r="G15" s="37"/>
      <c r="H15" s="37"/>
      <c r="I15" s="37"/>
      <c r="J15" s="37"/>
      <c r="K15" s="37"/>
      <c r="L15" s="11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12" customHeight="1">
      <c r="A16" s="37"/>
      <c r="B16" s="42"/>
      <c r="C16" s="37"/>
      <c r="D16" s="115" t="s">
        <v>25</v>
      </c>
      <c r="E16" s="37"/>
      <c r="F16" s="37"/>
      <c r="G16" s="37"/>
      <c r="H16" s="37"/>
      <c r="I16" s="115" t="s">
        <v>26</v>
      </c>
      <c r="J16" s="106" t="str">
        <f>IF('Rekapitulace stavby'!AN10="","",'Rekapitulace stavby'!AN10)</f>
        <v/>
      </c>
      <c r="K16" s="37"/>
      <c r="L16" s="11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8" customHeight="1">
      <c r="A17" s="37"/>
      <c r="B17" s="42"/>
      <c r="C17" s="37"/>
      <c r="D17" s="37"/>
      <c r="E17" s="106" t="str">
        <f>IF('Rekapitulace stavby'!E11="","",'Rekapitulace stavby'!E11)</f>
        <v xml:space="preserve"> </v>
      </c>
      <c r="F17" s="37"/>
      <c r="G17" s="37"/>
      <c r="H17" s="37"/>
      <c r="I17" s="115" t="s">
        <v>27</v>
      </c>
      <c r="J17" s="106" t="str">
        <f>IF('Rekapitulace stavby'!AN11="","",'Rekapitulace stavby'!AN11)</f>
        <v/>
      </c>
      <c r="K17" s="37"/>
      <c r="L17" s="11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6.95" customHeight="1">
      <c r="A18" s="37"/>
      <c r="B18" s="42"/>
      <c r="C18" s="37"/>
      <c r="D18" s="37"/>
      <c r="E18" s="37"/>
      <c r="F18" s="37"/>
      <c r="G18" s="37"/>
      <c r="H18" s="37"/>
      <c r="I18" s="37"/>
      <c r="J18" s="37"/>
      <c r="K18" s="37"/>
      <c r="L18" s="11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12" customHeight="1">
      <c r="A19" s="37"/>
      <c r="B19" s="42"/>
      <c r="C19" s="37"/>
      <c r="D19" s="115" t="s">
        <v>28</v>
      </c>
      <c r="E19" s="37"/>
      <c r="F19" s="37"/>
      <c r="G19" s="37"/>
      <c r="H19" s="37"/>
      <c r="I19" s="115" t="s">
        <v>26</v>
      </c>
      <c r="J19" s="33" t="str">
        <f>'Rekapitulace stavby'!AN13</f>
        <v>Vyplň údaj</v>
      </c>
      <c r="K19" s="37"/>
      <c r="L19" s="11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8" customHeight="1">
      <c r="A20" s="37"/>
      <c r="B20" s="42"/>
      <c r="C20" s="37"/>
      <c r="D20" s="37"/>
      <c r="E20" s="400" t="str">
        <f>'Rekapitulace stavby'!E14</f>
        <v>Vyplň údaj</v>
      </c>
      <c r="F20" s="401"/>
      <c r="G20" s="401"/>
      <c r="H20" s="401"/>
      <c r="I20" s="115" t="s">
        <v>27</v>
      </c>
      <c r="J20" s="33" t="str">
        <f>'Rekapitulace stavby'!AN14</f>
        <v>Vyplň údaj</v>
      </c>
      <c r="K20" s="37"/>
      <c r="L20" s="11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6.95" customHeight="1">
      <c r="A21" s="37"/>
      <c r="B21" s="42"/>
      <c r="C21" s="37"/>
      <c r="D21" s="37"/>
      <c r="E21" s="37"/>
      <c r="F21" s="37"/>
      <c r="G21" s="37"/>
      <c r="H21" s="37"/>
      <c r="I21" s="37"/>
      <c r="J21" s="37"/>
      <c r="K21" s="37"/>
      <c r="L21" s="11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12" customHeight="1">
      <c r="A22" s="37"/>
      <c r="B22" s="42"/>
      <c r="C22" s="37"/>
      <c r="D22" s="115" t="s">
        <v>30</v>
      </c>
      <c r="E22" s="37"/>
      <c r="F22" s="37"/>
      <c r="G22" s="37"/>
      <c r="H22" s="37"/>
      <c r="I22" s="115" t="s">
        <v>26</v>
      </c>
      <c r="J22" s="106" t="str">
        <f>IF('Rekapitulace stavby'!AN16="","",'Rekapitulace stavby'!AN16)</f>
        <v/>
      </c>
      <c r="K22" s="37"/>
      <c r="L22" s="11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8" customHeight="1">
      <c r="A23" s="37"/>
      <c r="B23" s="42"/>
      <c r="C23" s="37"/>
      <c r="D23" s="37"/>
      <c r="E23" s="106" t="str">
        <f>IF('Rekapitulace stavby'!E17="","",'Rekapitulace stavby'!E17)</f>
        <v xml:space="preserve"> </v>
      </c>
      <c r="F23" s="37"/>
      <c r="G23" s="37"/>
      <c r="H23" s="37"/>
      <c r="I23" s="115" t="s">
        <v>27</v>
      </c>
      <c r="J23" s="106" t="str">
        <f>IF('Rekapitulace stavby'!AN17="","",'Rekapitulace stavby'!AN17)</f>
        <v/>
      </c>
      <c r="K23" s="37"/>
      <c r="L23" s="11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6.95" customHeight="1">
      <c r="A24" s="37"/>
      <c r="B24" s="42"/>
      <c r="C24" s="37"/>
      <c r="D24" s="37"/>
      <c r="E24" s="37"/>
      <c r="F24" s="37"/>
      <c r="G24" s="37"/>
      <c r="H24" s="37"/>
      <c r="I24" s="37"/>
      <c r="J24" s="37"/>
      <c r="K24" s="37"/>
      <c r="L24" s="11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12" customHeight="1">
      <c r="A25" s="37"/>
      <c r="B25" s="42"/>
      <c r="C25" s="37"/>
      <c r="D25" s="115" t="s">
        <v>32</v>
      </c>
      <c r="E25" s="37"/>
      <c r="F25" s="37"/>
      <c r="G25" s="37"/>
      <c r="H25" s="37"/>
      <c r="I25" s="115" t="s">
        <v>26</v>
      </c>
      <c r="J25" s="106" t="str">
        <f>IF('Rekapitulace stavby'!AN19="","",'Rekapitulace stavby'!AN19)</f>
        <v/>
      </c>
      <c r="K25" s="37"/>
      <c r="L25" s="11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8" customHeight="1">
      <c r="A26" s="37"/>
      <c r="B26" s="42"/>
      <c r="C26" s="37"/>
      <c r="D26" s="37"/>
      <c r="E26" s="106" t="str">
        <f>IF('Rekapitulace stavby'!E20="","",'Rekapitulace stavby'!E20)</f>
        <v xml:space="preserve"> </v>
      </c>
      <c r="F26" s="37"/>
      <c r="G26" s="37"/>
      <c r="H26" s="37"/>
      <c r="I26" s="115" t="s">
        <v>27</v>
      </c>
      <c r="J26" s="106" t="str">
        <f>IF('Rekapitulace stavby'!AN20="","",'Rekapitulace stavby'!AN20)</f>
        <v/>
      </c>
      <c r="K26" s="37"/>
      <c r="L26" s="11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2" customFormat="1" ht="6.95" customHeight="1">
      <c r="A27" s="37"/>
      <c r="B27" s="42"/>
      <c r="C27" s="37"/>
      <c r="D27" s="37"/>
      <c r="E27" s="37"/>
      <c r="F27" s="37"/>
      <c r="G27" s="37"/>
      <c r="H27" s="37"/>
      <c r="I27" s="37"/>
      <c r="J27" s="37"/>
      <c r="K27" s="37"/>
      <c r="L27" s="116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pans="1:31" s="2" customFormat="1" ht="12" customHeight="1">
      <c r="A28" s="37"/>
      <c r="B28" s="42"/>
      <c r="C28" s="37"/>
      <c r="D28" s="115" t="s">
        <v>33</v>
      </c>
      <c r="E28" s="37"/>
      <c r="F28" s="37"/>
      <c r="G28" s="37"/>
      <c r="H28" s="37"/>
      <c r="I28" s="37"/>
      <c r="J28" s="37"/>
      <c r="K28" s="37"/>
      <c r="L28" s="11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8" customFormat="1" ht="16.5" customHeight="1">
      <c r="A29" s="118"/>
      <c r="B29" s="119"/>
      <c r="C29" s="118"/>
      <c r="D29" s="118"/>
      <c r="E29" s="402" t="s">
        <v>19</v>
      </c>
      <c r="F29" s="402"/>
      <c r="G29" s="402"/>
      <c r="H29" s="402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7"/>
      <c r="B30" s="42"/>
      <c r="C30" s="37"/>
      <c r="D30" s="37"/>
      <c r="E30" s="37"/>
      <c r="F30" s="37"/>
      <c r="G30" s="37"/>
      <c r="H30" s="37"/>
      <c r="I30" s="37"/>
      <c r="J30" s="37"/>
      <c r="K30" s="37"/>
      <c r="L30" s="11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21"/>
      <c r="E31" s="121"/>
      <c r="F31" s="121"/>
      <c r="G31" s="121"/>
      <c r="H31" s="121"/>
      <c r="I31" s="121"/>
      <c r="J31" s="121"/>
      <c r="K31" s="121"/>
      <c r="L31" s="11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25.35" customHeight="1">
      <c r="A32" s="37"/>
      <c r="B32" s="42"/>
      <c r="C32" s="37"/>
      <c r="D32" s="122" t="s">
        <v>35</v>
      </c>
      <c r="E32" s="37"/>
      <c r="F32" s="37"/>
      <c r="G32" s="37"/>
      <c r="H32" s="37"/>
      <c r="I32" s="37"/>
      <c r="J32" s="123">
        <f>ROUND(J94, 2)</f>
        <v>0</v>
      </c>
      <c r="K32" s="37"/>
      <c r="L32" s="11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6.95" customHeight="1">
      <c r="A33" s="37"/>
      <c r="B33" s="42"/>
      <c r="C33" s="37"/>
      <c r="D33" s="121"/>
      <c r="E33" s="121"/>
      <c r="F33" s="121"/>
      <c r="G33" s="121"/>
      <c r="H33" s="121"/>
      <c r="I33" s="121"/>
      <c r="J33" s="121"/>
      <c r="K33" s="121"/>
      <c r="L33" s="11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37"/>
      <c r="F34" s="124" t="s">
        <v>37</v>
      </c>
      <c r="G34" s="37"/>
      <c r="H34" s="37"/>
      <c r="I34" s="124" t="s">
        <v>36</v>
      </c>
      <c r="J34" s="124" t="s">
        <v>38</v>
      </c>
      <c r="K34" s="37"/>
      <c r="L34" s="11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customHeight="1">
      <c r="A35" s="37"/>
      <c r="B35" s="42"/>
      <c r="C35" s="37"/>
      <c r="D35" s="125" t="s">
        <v>39</v>
      </c>
      <c r="E35" s="115" t="s">
        <v>40</v>
      </c>
      <c r="F35" s="126">
        <f>ROUND((SUM(BE94:BE259)),  2)</f>
        <v>0</v>
      </c>
      <c r="G35" s="37"/>
      <c r="H35" s="37"/>
      <c r="I35" s="127">
        <v>0.21</v>
      </c>
      <c r="J35" s="126">
        <f>ROUND(((SUM(BE94:BE259))*I35),  2)</f>
        <v>0</v>
      </c>
      <c r="K35" s="37"/>
      <c r="L35" s="11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customHeight="1">
      <c r="A36" s="37"/>
      <c r="B36" s="42"/>
      <c r="C36" s="37"/>
      <c r="D36" s="37"/>
      <c r="E36" s="115" t="s">
        <v>41</v>
      </c>
      <c r="F36" s="126">
        <f>ROUND((SUM(BF94:BF259)),  2)</f>
        <v>0</v>
      </c>
      <c r="G36" s="37"/>
      <c r="H36" s="37"/>
      <c r="I36" s="127">
        <v>0.12</v>
      </c>
      <c r="J36" s="126">
        <f>ROUND(((SUM(BF94:BF259))*I36),  2)</f>
        <v>0</v>
      </c>
      <c r="K36" s="37"/>
      <c r="L36" s="11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15" t="s">
        <v>42</v>
      </c>
      <c r="F37" s="126">
        <f>ROUND((SUM(BG94:BG259)),  2)</f>
        <v>0</v>
      </c>
      <c r="G37" s="37"/>
      <c r="H37" s="37"/>
      <c r="I37" s="127">
        <v>0.21</v>
      </c>
      <c r="J37" s="126">
        <f>0</f>
        <v>0</v>
      </c>
      <c r="K37" s="37"/>
      <c r="L37" s="11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14.45" hidden="1" customHeight="1">
      <c r="A38" s="37"/>
      <c r="B38" s="42"/>
      <c r="C38" s="37"/>
      <c r="D38" s="37"/>
      <c r="E38" s="115" t="s">
        <v>43</v>
      </c>
      <c r="F38" s="126">
        <f>ROUND((SUM(BH94:BH259)),  2)</f>
        <v>0</v>
      </c>
      <c r="G38" s="37"/>
      <c r="H38" s="37"/>
      <c r="I38" s="127">
        <v>0.12</v>
      </c>
      <c r="J38" s="126">
        <f>0</f>
        <v>0</v>
      </c>
      <c r="K38" s="37"/>
      <c r="L38" s="11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14.45" hidden="1" customHeight="1">
      <c r="A39" s="37"/>
      <c r="B39" s="42"/>
      <c r="C39" s="37"/>
      <c r="D39" s="37"/>
      <c r="E39" s="115" t="s">
        <v>44</v>
      </c>
      <c r="F39" s="126">
        <f>ROUND((SUM(BI94:BI259)),  2)</f>
        <v>0</v>
      </c>
      <c r="G39" s="37"/>
      <c r="H39" s="37"/>
      <c r="I39" s="127">
        <v>0</v>
      </c>
      <c r="J39" s="126">
        <f>0</f>
        <v>0</v>
      </c>
      <c r="K39" s="37"/>
      <c r="L39" s="11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6.95" customHeight="1">
      <c r="A40" s="37"/>
      <c r="B40" s="42"/>
      <c r="C40" s="37"/>
      <c r="D40" s="37"/>
      <c r="E40" s="37"/>
      <c r="F40" s="37"/>
      <c r="G40" s="37"/>
      <c r="H40" s="37"/>
      <c r="I40" s="37"/>
      <c r="J40" s="37"/>
      <c r="K40" s="37"/>
      <c r="L40" s="11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pans="1:31" s="2" customFormat="1" ht="25.35" customHeight="1">
      <c r="A41" s="37"/>
      <c r="B41" s="42"/>
      <c r="C41" s="128"/>
      <c r="D41" s="129" t="s">
        <v>45</v>
      </c>
      <c r="E41" s="130"/>
      <c r="F41" s="130"/>
      <c r="G41" s="131" t="s">
        <v>46</v>
      </c>
      <c r="H41" s="132" t="s">
        <v>47</v>
      </c>
      <c r="I41" s="130"/>
      <c r="J41" s="133">
        <f>SUM(J32:J39)</f>
        <v>0</v>
      </c>
      <c r="K41" s="134"/>
      <c r="L41" s="116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pans="1:31" s="2" customFormat="1" ht="14.45" customHeight="1">
      <c r="A42" s="37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pans="1:31" s="2" customFormat="1" ht="6.95" customHeight="1">
      <c r="A46" s="37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24.95" customHeight="1">
      <c r="A47" s="37"/>
      <c r="B47" s="38"/>
      <c r="C47" s="26" t="s">
        <v>99</v>
      </c>
      <c r="D47" s="39"/>
      <c r="E47" s="39"/>
      <c r="F47" s="39"/>
      <c r="G47" s="39"/>
      <c r="H47" s="39"/>
      <c r="I47" s="39"/>
      <c r="J47" s="39"/>
      <c r="K47" s="39"/>
      <c r="L47" s="11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6.95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1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16</v>
      </c>
      <c r="D49" s="39"/>
      <c r="E49" s="39"/>
      <c r="F49" s="39"/>
      <c r="G49" s="39"/>
      <c r="H49" s="39"/>
      <c r="I49" s="39"/>
      <c r="J49" s="39"/>
      <c r="K49" s="39"/>
      <c r="L49" s="11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403" t="str">
        <f>E7</f>
        <v>Rekonstrukce budov pro instalaci FVE</v>
      </c>
      <c r="F50" s="404"/>
      <c r="G50" s="404"/>
      <c r="H50" s="404"/>
      <c r="I50" s="39"/>
      <c r="J50" s="39"/>
      <c r="K50" s="39"/>
      <c r="L50" s="11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1" customFormat="1" ht="12" customHeight="1">
      <c r="B51" s="24"/>
      <c r="C51" s="32" t="s">
        <v>97</v>
      </c>
      <c r="D51" s="25"/>
      <c r="E51" s="25"/>
      <c r="F51" s="25"/>
      <c r="G51" s="25"/>
      <c r="H51" s="25"/>
      <c r="I51" s="25"/>
      <c r="J51" s="25"/>
      <c r="K51" s="25"/>
      <c r="L51" s="23"/>
    </row>
    <row r="52" spans="1:47" s="2" customFormat="1" ht="16.5" customHeight="1">
      <c r="A52" s="37"/>
      <c r="B52" s="38"/>
      <c r="C52" s="39"/>
      <c r="D52" s="39"/>
      <c r="E52" s="403" t="s">
        <v>681</v>
      </c>
      <c r="F52" s="405"/>
      <c r="G52" s="405"/>
      <c r="H52" s="405"/>
      <c r="I52" s="39"/>
      <c r="J52" s="39"/>
      <c r="K52" s="39"/>
      <c r="L52" s="11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12" customHeight="1">
      <c r="A53" s="37"/>
      <c r="B53" s="38"/>
      <c r="C53" s="32" t="s">
        <v>682</v>
      </c>
      <c r="D53" s="39"/>
      <c r="E53" s="39"/>
      <c r="F53" s="39"/>
      <c r="G53" s="39"/>
      <c r="H53" s="39"/>
      <c r="I53" s="39"/>
      <c r="J53" s="39"/>
      <c r="K53" s="39"/>
      <c r="L53" s="11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6.5" customHeight="1">
      <c r="A54" s="37"/>
      <c r="B54" s="38"/>
      <c r="C54" s="39"/>
      <c r="D54" s="39"/>
      <c r="E54" s="352" t="str">
        <f>E11</f>
        <v>D.1.4.LC - LPS - objekt C</v>
      </c>
      <c r="F54" s="405"/>
      <c r="G54" s="405"/>
      <c r="H54" s="405"/>
      <c r="I54" s="39"/>
      <c r="J54" s="39"/>
      <c r="K54" s="39"/>
      <c r="L54" s="11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6.95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1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2" customHeight="1">
      <c r="A56" s="37"/>
      <c r="B56" s="38"/>
      <c r="C56" s="32" t="s">
        <v>21</v>
      </c>
      <c r="D56" s="39"/>
      <c r="E56" s="39"/>
      <c r="F56" s="30" t="str">
        <f>F14</f>
        <v xml:space="preserve"> </v>
      </c>
      <c r="G56" s="39"/>
      <c r="H56" s="39"/>
      <c r="I56" s="32" t="s">
        <v>23</v>
      </c>
      <c r="J56" s="62" t="str">
        <f>IF(J14="","",J14)</f>
        <v>22. 5. 2024</v>
      </c>
      <c r="K56" s="39"/>
      <c r="L56" s="11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6.95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1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5.2" customHeight="1">
      <c r="A58" s="37"/>
      <c r="B58" s="38"/>
      <c r="C58" s="32" t="s">
        <v>25</v>
      </c>
      <c r="D58" s="39"/>
      <c r="E58" s="39"/>
      <c r="F58" s="30" t="str">
        <f>E17</f>
        <v xml:space="preserve"> </v>
      </c>
      <c r="G58" s="39"/>
      <c r="H58" s="39"/>
      <c r="I58" s="32" t="s">
        <v>30</v>
      </c>
      <c r="J58" s="35" t="str">
        <f>E23</f>
        <v xml:space="preserve"> </v>
      </c>
      <c r="K58" s="39"/>
      <c r="L58" s="11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15.2" customHeight="1">
      <c r="A59" s="37"/>
      <c r="B59" s="38"/>
      <c r="C59" s="32" t="s">
        <v>28</v>
      </c>
      <c r="D59" s="39"/>
      <c r="E59" s="39"/>
      <c r="F59" s="30" t="str">
        <f>IF(E20="","",E20)</f>
        <v>Vyplň údaj</v>
      </c>
      <c r="G59" s="39"/>
      <c r="H59" s="39"/>
      <c r="I59" s="32" t="s">
        <v>32</v>
      </c>
      <c r="J59" s="35" t="str">
        <f>E26</f>
        <v xml:space="preserve"> </v>
      </c>
      <c r="K59" s="39"/>
      <c r="L59" s="11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pans="1:47" s="2" customFormat="1" ht="10.35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16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pans="1:47" s="2" customFormat="1" ht="29.25" customHeight="1">
      <c r="A61" s="37"/>
      <c r="B61" s="38"/>
      <c r="C61" s="139" t="s">
        <v>100</v>
      </c>
      <c r="D61" s="140"/>
      <c r="E61" s="140"/>
      <c r="F61" s="140"/>
      <c r="G61" s="140"/>
      <c r="H61" s="140"/>
      <c r="I61" s="140"/>
      <c r="J61" s="141" t="s">
        <v>101</v>
      </c>
      <c r="K61" s="140"/>
      <c r="L61" s="116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1:47" s="2" customFormat="1" ht="10.35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16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47" s="2" customFormat="1" ht="22.9" customHeight="1">
      <c r="A63" s="37"/>
      <c r="B63" s="38"/>
      <c r="C63" s="142" t="s">
        <v>67</v>
      </c>
      <c r="D63" s="39"/>
      <c r="E63" s="39"/>
      <c r="F63" s="39"/>
      <c r="G63" s="39"/>
      <c r="H63" s="39"/>
      <c r="I63" s="39"/>
      <c r="J63" s="80">
        <f>J94</f>
        <v>0</v>
      </c>
      <c r="K63" s="39"/>
      <c r="L63" s="116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20" t="s">
        <v>102</v>
      </c>
    </row>
    <row r="64" spans="1:47" s="9" customFormat="1" ht="24.95" customHeight="1">
      <c r="B64" s="143"/>
      <c r="C64" s="144"/>
      <c r="D64" s="145" t="s">
        <v>103</v>
      </c>
      <c r="E64" s="146"/>
      <c r="F64" s="146"/>
      <c r="G64" s="146"/>
      <c r="H64" s="146"/>
      <c r="I64" s="146"/>
      <c r="J64" s="147">
        <f>J95</f>
        <v>0</v>
      </c>
      <c r="K64" s="144"/>
      <c r="L64" s="148"/>
    </row>
    <row r="65" spans="1:31" s="10" customFormat="1" ht="19.899999999999999" customHeight="1">
      <c r="B65" s="149"/>
      <c r="C65" s="100"/>
      <c r="D65" s="150" t="s">
        <v>684</v>
      </c>
      <c r="E65" s="151"/>
      <c r="F65" s="151"/>
      <c r="G65" s="151"/>
      <c r="H65" s="151"/>
      <c r="I65" s="151"/>
      <c r="J65" s="152">
        <f>J96</f>
        <v>0</v>
      </c>
      <c r="K65" s="100"/>
      <c r="L65" s="153"/>
    </row>
    <row r="66" spans="1:31" s="10" customFormat="1" ht="14.85" customHeight="1">
      <c r="B66" s="149"/>
      <c r="C66" s="100"/>
      <c r="D66" s="150" t="s">
        <v>685</v>
      </c>
      <c r="E66" s="151"/>
      <c r="F66" s="151"/>
      <c r="G66" s="151"/>
      <c r="H66" s="151"/>
      <c r="I66" s="151"/>
      <c r="J66" s="152">
        <f>J97</f>
        <v>0</v>
      </c>
      <c r="K66" s="100"/>
      <c r="L66" s="153"/>
    </row>
    <row r="67" spans="1:31" s="10" customFormat="1" ht="19.899999999999999" customHeight="1">
      <c r="B67" s="149"/>
      <c r="C67" s="100"/>
      <c r="D67" s="150" t="s">
        <v>686</v>
      </c>
      <c r="E67" s="151"/>
      <c r="F67" s="151"/>
      <c r="G67" s="151"/>
      <c r="H67" s="151"/>
      <c r="I67" s="151"/>
      <c r="J67" s="152">
        <f>J104</f>
        <v>0</v>
      </c>
      <c r="K67" s="100"/>
      <c r="L67" s="153"/>
    </row>
    <row r="68" spans="1:31" s="10" customFormat="1" ht="14.85" customHeight="1">
      <c r="B68" s="149"/>
      <c r="C68" s="100"/>
      <c r="D68" s="150" t="s">
        <v>687</v>
      </c>
      <c r="E68" s="151"/>
      <c r="F68" s="151"/>
      <c r="G68" s="151"/>
      <c r="H68" s="151"/>
      <c r="I68" s="151"/>
      <c r="J68" s="152">
        <f>J105</f>
        <v>0</v>
      </c>
      <c r="K68" s="100"/>
      <c r="L68" s="153"/>
    </row>
    <row r="69" spans="1:31" s="10" customFormat="1" ht="14.85" customHeight="1">
      <c r="B69" s="149"/>
      <c r="C69" s="100"/>
      <c r="D69" s="150" t="s">
        <v>688</v>
      </c>
      <c r="E69" s="151"/>
      <c r="F69" s="151"/>
      <c r="G69" s="151"/>
      <c r="H69" s="151"/>
      <c r="I69" s="151"/>
      <c r="J69" s="152">
        <f>J118</f>
        <v>0</v>
      </c>
      <c r="K69" s="100"/>
      <c r="L69" s="153"/>
    </row>
    <row r="70" spans="1:31" s="10" customFormat="1" ht="19.899999999999999" customHeight="1">
      <c r="B70" s="149"/>
      <c r="C70" s="100"/>
      <c r="D70" s="150" t="s">
        <v>119</v>
      </c>
      <c r="E70" s="151"/>
      <c r="F70" s="151"/>
      <c r="G70" s="151"/>
      <c r="H70" s="151"/>
      <c r="I70" s="151"/>
      <c r="J70" s="152">
        <f>J130</f>
        <v>0</v>
      </c>
      <c r="K70" s="100"/>
      <c r="L70" s="153"/>
    </row>
    <row r="71" spans="1:31" s="9" customFormat="1" ht="24.95" customHeight="1">
      <c r="B71" s="143"/>
      <c r="C71" s="144"/>
      <c r="D71" s="145" t="s">
        <v>127</v>
      </c>
      <c r="E71" s="146"/>
      <c r="F71" s="146"/>
      <c r="G71" s="146"/>
      <c r="H71" s="146"/>
      <c r="I71" s="146"/>
      <c r="J71" s="147">
        <f>J134</f>
        <v>0</v>
      </c>
      <c r="K71" s="144"/>
      <c r="L71" s="148"/>
    </row>
    <row r="72" spans="1:31" s="10" customFormat="1" ht="19.899999999999999" customHeight="1">
      <c r="B72" s="149"/>
      <c r="C72" s="100"/>
      <c r="D72" s="150" t="s">
        <v>128</v>
      </c>
      <c r="E72" s="151"/>
      <c r="F72" s="151"/>
      <c r="G72" s="151"/>
      <c r="H72" s="151"/>
      <c r="I72" s="151"/>
      <c r="J72" s="152">
        <f>J227</f>
        <v>0</v>
      </c>
      <c r="K72" s="100"/>
      <c r="L72" s="153"/>
    </row>
    <row r="73" spans="1:31" s="2" customFormat="1" ht="21.75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1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6.95" customHeight="1">
      <c r="A74" s="37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1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8" spans="1:31" s="2" customFormat="1" ht="6.95" customHeight="1">
      <c r="A78" s="37"/>
      <c r="B78" s="52"/>
      <c r="C78" s="53"/>
      <c r="D78" s="53"/>
      <c r="E78" s="53"/>
      <c r="F78" s="53"/>
      <c r="G78" s="53"/>
      <c r="H78" s="53"/>
      <c r="I78" s="53"/>
      <c r="J78" s="53"/>
      <c r="K78" s="53"/>
      <c r="L78" s="11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24.95" customHeight="1">
      <c r="A79" s="37"/>
      <c r="B79" s="38"/>
      <c r="C79" s="26" t="s">
        <v>131</v>
      </c>
      <c r="D79" s="39"/>
      <c r="E79" s="39"/>
      <c r="F79" s="39"/>
      <c r="G79" s="39"/>
      <c r="H79" s="39"/>
      <c r="I79" s="39"/>
      <c r="J79" s="39"/>
      <c r="K79" s="39"/>
      <c r="L79" s="11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6.95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16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3" s="2" customFormat="1" ht="12" customHeight="1">
      <c r="A81" s="37"/>
      <c r="B81" s="38"/>
      <c r="C81" s="32" t="s">
        <v>16</v>
      </c>
      <c r="D81" s="39"/>
      <c r="E81" s="39"/>
      <c r="F81" s="39"/>
      <c r="G81" s="39"/>
      <c r="H81" s="39"/>
      <c r="I81" s="39"/>
      <c r="J81" s="39"/>
      <c r="K81" s="39"/>
      <c r="L81" s="11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3" s="2" customFormat="1" ht="16.5" customHeight="1">
      <c r="A82" s="37"/>
      <c r="B82" s="38"/>
      <c r="C82" s="39"/>
      <c r="D82" s="39"/>
      <c r="E82" s="403" t="str">
        <f>E7</f>
        <v>Rekonstrukce budov pro instalaci FVE</v>
      </c>
      <c r="F82" s="404"/>
      <c r="G82" s="404"/>
      <c r="H82" s="404"/>
      <c r="I82" s="39"/>
      <c r="J82" s="39"/>
      <c r="K82" s="39"/>
      <c r="L82" s="11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3" s="1" customFormat="1" ht="12" customHeight="1">
      <c r="B83" s="24"/>
      <c r="C83" s="32" t="s">
        <v>97</v>
      </c>
      <c r="D83" s="25"/>
      <c r="E83" s="25"/>
      <c r="F83" s="25"/>
      <c r="G83" s="25"/>
      <c r="H83" s="25"/>
      <c r="I83" s="25"/>
      <c r="J83" s="25"/>
      <c r="K83" s="25"/>
      <c r="L83" s="23"/>
    </row>
    <row r="84" spans="1:63" s="2" customFormat="1" ht="16.5" customHeight="1">
      <c r="A84" s="37"/>
      <c r="B84" s="38"/>
      <c r="C84" s="39"/>
      <c r="D84" s="39"/>
      <c r="E84" s="403" t="s">
        <v>681</v>
      </c>
      <c r="F84" s="405"/>
      <c r="G84" s="405"/>
      <c r="H84" s="405"/>
      <c r="I84" s="39"/>
      <c r="J84" s="39"/>
      <c r="K84" s="39"/>
      <c r="L84" s="116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3" s="2" customFormat="1" ht="12" customHeight="1">
      <c r="A85" s="37"/>
      <c r="B85" s="38"/>
      <c r="C85" s="32" t="s">
        <v>682</v>
      </c>
      <c r="D85" s="39"/>
      <c r="E85" s="39"/>
      <c r="F85" s="39"/>
      <c r="G85" s="39"/>
      <c r="H85" s="39"/>
      <c r="I85" s="39"/>
      <c r="J85" s="39"/>
      <c r="K85" s="39"/>
      <c r="L85" s="116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3" s="2" customFormat="1" ht="16.5" customHeight="1">
      <c r="A86" s="37"/>
      <c r="B86" s="38"/>
      <c r="C86" s="39"/>
      <c r="D86" s="39"/>
      <c r="E86" s="352" t="str">
        <f>E11</f>
        <v>D.1.4.LC - LPS - objekt C</v>
      </c>
      <c r="F86" s="405"/>
      <c r="G86" s="405"/>
      <c r="H86" s="405"/>
      <c r="I86" s="39"/>
      <c r="J86" s="39"/>
      <c r="K86" s="39"/>
      <c r="L86" s="116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63" s="2" customFormat="1" ht="6.95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16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pans="1:63" s="2" customFormat="1" ht="12" customHeight="1">
      <c r="A88" s="37"/>
      <c r="B88" s="38"/>
      <c r="C88" s="32" t="s">
        <v>21</v>
      </c>
      <c r="D88" s="39"/>
      <c r="E88" s="39"/>
      <c r="F88" s="30" t="str">
        <f>F14</f>
        <v xml:space="preserve"> </v>
      </c>
      <c r="G88" s="39"/>
      <c r="H88" s="39"/>
      <c r="I88" s="32" t="s">
        <v>23</v>
      </c>
      <c r="J88" s="62" t="str">
        <f>IF(J14="","",J14)</f>
        <v>22. 5. 2024</v>
      </c>
      <c r="K88" s="39"/>
      <c r="L88" s="116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pans="1:63" s="2" customFormat="1" ht="6.95" customHeight="1">
      <c r="A89" s="37"/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116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pans="1:63" s="2" customFormat="1" ht="15.2" customHeight="1">
      <c r="A90" s="37"/>
      <c r="B90" s="38"/>
      <c r="C90" s="32" t="s">
        <v>25</v>
      </c>
      <c r="D90" s="39"/>
      <c r="E90" s="39"/>
      <c r="F90" s="30" t="str">
        <f>E17</f>
        <v xml:space="preserve"> </v>
      </c>
      <c r="G90" s="39"/>
      <c r="H90" s="39"/>
      <c r="I90" s="32" t="s">
        <v>30</v>
      </c>
      <c r="J90" s="35" t="str">
        <f>E23</f>
        <v xml:space="preserve"> </v>
      </c>
      <c r="K90" s="39"/>
      <c r="L90" s="116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pans="1:63" s="2" customFormat="1" ht="15.2" customHeight="1">
      <c r="A91" s="37"/>
      <c r="B91" s="38"/>
      <c r="C91" s="32" t="s">
        <v>28</v>
      </c>
      <c r="D91" s="39"/>
      <c r="E91" s="39"/>
      <c r="F91" s="30" t="str">
        <f>IF(E20="","",E20)</f>
        <v>Vyplň údaj</v>
      </c>
      <c r="G91" s="39"/>
      <c r="H91" s="39"/>
      <c r="I91" s="32" t="s">
        <v>32</v>
      </c>
      <c r="J91" s="35" t="str">
        <f>E26</f>
        <v xml:space="preserve"> </v>
      </c>
      <c r="K91" s="39"/>
      <c r="L91" s="116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pans="1:63" s="2" customFormat="1" ht="10.35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116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pans="1:63" s="11" customFormat="1" ht="29.25" customHeight="1">
      <c r="A93" s="154"/>
      <c r="B93" s="155"/>
      <c r="C93" s="156" t="s">
        <v>132</v>
      </c>
      <c r="D93" s="157" t="s">
        <v>54</v>
      </c>
      <c r="E93" s="157" t="s">
        <v>50</v>
      </c>
      <c r="F93" s="157" t="s">
        <v>51</v>
      </c>
      <c r="G93" s="157" t="s">
        <v>133</v>
      </c>
      <c r="H93" s="157" t="s">
        <v>134</v>
      </c>
      <c r="I93" s="157" t="s">
        <v>135</v>
      </c>
      <c r="J93" s="158" t="s">
        <v>101</v>
      </c>
      <c r="K93" s="159" t="s">
        <v>136</v>
      </c>
      <c r="L93" s="160"/>
      <c r="M93" s="71" t="s">
        <v>19</v>
      </c>
      <c r="N93" s="72" t="s">
        <v>39</v>
      </c>
      <c r="O93" s="72" t="s">
        <v>137</v>
      </c>
      <c r="P93" s="72" t="s">
        <v>138</v>
      </c>
      <c r="Q93" s="72" t="s">
        <v>139</v>
      </c>
      <c r="R93" s="72" t="s">
        <v>140</v>
      </c>
      <c r="S93" s="72" t="s">
        <v>141</v>
      </c>
      <c r="T93" s="73" t="s">
        <v>142</v>
      </c>
      <c r="U93" s="154"/>
      <c r="V93" s="154"/>
      <c r="W93" s="154"/>
      <c r="X93" s="154"/>
      <c r="Y93" s="154"/>
      <c r="Z93" s="154"/>
      <c r="AA93" s="154"/>
      <c r="AB93" s="154"/>
      <c r="AC93" s="154"/>
      <c r="AD93" s="154"/>
      <c r="AE93" s="154"/>
    </row>
    <row r="94" spans="1:63" s="2" customFormat="1" ht="22.9" customHeight="1">
      <c r="A94" s="37"/>
      <c r="B94" s="38"/>
      <c r="C94" s="78" t="s">
        <v>143</v>
      </c>
      <c r="D94" s="39"/>
      <c r="E94" s="39"/>
      <c r="F94" s="39"/>
      <c r="G94" s="39"/>
      <c r="H94" s="39"/>
      <c r="I94" s="39"/>
      <c r="J94" s="161">
        <f>BK94</f>
        <v>0</v>
      </c>
      <c r="K94" s="39"/>
      <c r="L94" s="42"/>
      <c r="M94" s="74"/>
      <c r="N94" s="162"/>
      <c r="O94" s="75"/>
      <c r="P94" s="163">
        <f>P95+P134</f>
        <v>0</v>
      </c>
      <c r="Q94" s="75"/>
      <c r="R94" s="163">
        <f>R95+R134</f>
        <v>23.795500000000001</v>
      </c>
      <c r="S94" s="75"/>
      <c r="T94" s="164">
        <f>T95+T134</f>
        <v>6.5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20" t="s">
        <v>68</v>
      </c>
      <c r="AU94" s="20" t="s">
        <v>102</v>
      </c>
      <c r="BK94" s="165">
        <f>BK95+BK134</f>
        <v>0</v>
      </c>
    </row>
    <row r="95" spans="1:63" s="12" customFormat="1" ht="25.9" customHeight="1">
      <c r="B95" s="166"/>
      <c r="C95" s="167"/>
      <c r="D95" s="168" t="s">
        <v>68</v>
      </c>
      <c r="E95" s="169" t="s">
        <v>144</v>
      </c>
      <c r="F95" s="169" t="s">
        <v>145</v>
      </c>
      <c r="G95" s="167"/>
      <c r="H95" s="167"/>
      <c r="I95" s="170"/>
      <c r="J95" s="171">
        <f>BK95</f>
        <v>0</v>
      </c>
      <c r="K95" s="167"/>
      <c r="L95" s="172"/>
      <c r="M95" s="173"/>
      <c r="N95" s="174"/>
      <c r="O95" s="174"/>
      <c r="P95" s="175">
        <f>P96+P104+P130</f>
        <v>0</v>
      </c>
      <c r="Q95" s="174"/>
      <c r="R95" s="175">
        <f>R96+R104+R130</f>
        <v>23.795500000000001</v>
      </c>
      <c r="S95" s="174"/>
      <c r="T95" s="176">
        <f>T96+T104+T130</f>
        <v>6.5</v>
      </c>
      <c r="AR95" s="177" t="s">
        <v>77</v>
      </c>
      <c r="AT95" s="178" t="s">
        <v>68</v>
      </c>
      <c r="AU95" s="178" t="s">
        <v>69</v>
      </c>
      <c r="AY95" s="177" t="s">
        <v>146</v>
      </c>
      <c r="BK95" s="179">
        <f>BK96+BK104+BK130</f>
        <v>0</v>
      </c>
    </row>
    <row r="96" spans="1:63" s="12" customFormat="1" ht="22.9" customHeight="1">
      <c r="B96" s="166"/>
      <c r="C96" s="167"/>
      <c r="D96" s="168" t="s">
        <v>68</v>
      </c>
      <c r="E96" s="180" t="s">
        <v>77</v>
      </c>
      <c r="F96" s="180" t="s">
        <v>689</v>
      </c>
      <c r="G96" s="167"/>
      <c r="H96" s="167"/>
      <c r="I96" s="170"/>
      <c r="J96" s="181">
        <f>BK96</f>
        <v>0</v>
      </c>
      <c r="K96" s="167"/>
      <c r="L96" s="172"/>
      <c r="M96" s="173"/>
      <c r="N96" s="174"/>
      <c r="O96" s="174"/>
      <c r="P96" s="175">
        <f>P97</f>
        <v>0</v>
      </c>
      <c r="Q96" s="174"/>
      <c r="R96" s="175">
        <f>R97</f>
        <v>0</v>
      </c>
      <c r="S96" s="174"/>
      <c r="T96" s="176">
        <f>T97</f>
        <v>6.5</v>
      </c>
      <c r="AR96" s="177" t="s">
        <v>77</v>
      </c>
      <c r="AT96" s="178" t="s">
        <v>68</v>
      </c>
      <c r="AU96" s="178" t="s">
        <v>77</v>
      </c>
      <c r="AY96" s="177" t="s">
        <v>146</v>
      </c>
      <c r="BK96" s="179">
        <f>BK97</f>
        <v>0</v>
      </c>
    </row>
    <row r="97" spans="1:65" s="12" customFormat="1" ht="20.85" customHeight="1">
      <c r="B97" s="166"/>
      <c r="C97" s="167"/>
      <c r="D97" s="168" t="s">
        <v>68</v>
      </c>
      <c r="E97" s="180" t="s">
        <v>228</v>
      </c>
      <c r="F97" s="180" t="s">
        <v>690</v>
      </c>
      <c r="G97" s="167"/>
      <c r="H97" s="167"/>
      <c r="I97" s="170"/>
      <c r="J97" s="181">
        <f>BK97</f>
        <v>0</v>
      </c>
      <c r="K97" s="167"/>
      <c r="L97" s="172"/>
      <c r="M97" s="173"/>
      <c r="N97" s="174"/>
      <c r="O97" s="174"/>
      <c r="P97" s="175">
        <f>SUM(P98:P103)</f>
        <v>0</v>
      </c>
      <c r="Q97" s="174"/>
      <c r="R97" s="175">
        <f>SUM(R98:R103)</f>
        <v>0</v>
      </c>
      <c r="S97" s="174"/>
      <c r="T97" s="176">
        <f>SUM(T98:T103)</f>
        <v>6.5</v>
      </c>
      <c r="AR97" s="177" t="s">
        <v>77</v>
      </c>
      <c r="AT97" s="178" t="s">
        <v>68</v>
      </c>
      <c r="AU97" s="178" t="s">
        <v>79</v>
      </c>
      <c r="AY97" s="177" t="s">
        <v>146</v>
      </c>
      <c r="BK97" s="179">
        <f>SUM(BK98:BK103)</f>
        <v>0</v>
      </c>
    </row>
    <row r="98" spans="1:65" s="2" customFormat="1" ht="24.2" customHeight="1">
      <c r="A98" s="37"/>
      <c r="B98" s="38"/>
      <c r="C98" s="182" t="s">
        <v>77</v>
      </c>
      <c r="D98" s="182" t="s">
        <v>151</v>
      </c>
      <c r="E98" s="183" t="s">
        <v>691</v>
      </c>
      <c r="F98" s="184" t="s">
        <v>692</v>
      </c>
      <c r="G98" s="185" t="s">
        <v>154</v>
      </c>
      <c r="H98" s="186">
        <v>25</v>
      </c>
      <c r="I98" s="187"/>
      <c r="J98" s="188">
        <f>ROUND(I98*H98,2)</f>
        <v>0</v>
      </c>
      <c r="K98" s="189"/>
      <c r="L98" s="42"/>
      <c r="M98" s="190" t="s">
        <v>19</v>
      </c>
      <c r="N98" s="191" t="s">
        <v>40</v>
      </c>
      <c r="O98" s="67"/>
      <c r="P98" s="192">
        <f>O98*H98</f>
        <v>0</v>
      </c>
      <c r="Q98" s="192">
        <v>0</v>
      </c>
      <c r="R98" s="192">
        <f>Q98*H98</f>
        <v>0</v>
      </c>
      <c r="S98" s="192">
        <v>0.26</v>
      </c>
      <c r="T98" s="193">
        <f>S98*H98</f>
        <v>6.5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4" t="s">
        <v>155</v>
      </c>
      <c r="AT98" s="194" t="s">
        <v>151</v>
      </c>
      <c r="AU98" s="194" t="s">
        <v>147</v>
      </c>
      <c r="AY98" s="20" t="s">
        <v>146</v>
      </c>
      <c r="BE98" s="195">
        <f>IF(N98="základní",J98,0)</f>
        <v>0</v>
      </c>
      <c r="BF98" s="195">
        <f>IF(N98="snížená",J98,0)</f>
        <v>0</v>
      </c>
      <c r="BG98" s="195">
        <f>IF(N98="zákl. přenesená",J98,0)</f>
        <v>0</v>
      </c>
      <c r="BH98" s="195">
        <f>IF(N98="sníž. přenesená",J98,0)</f>
        <v>0</v>
      </c>
      <c r="BI98" s="195">
        <f>IF(N98="nulová",J98,0)</f>
        <v>0</v>
      </c>
      <c r="BJ98" s="20" t="s">
        <v>77</v>
      </c>
      <c r="BK98" s="195">
        <f>ROUND(I98*H98,2)</f>
        <v>0</v>
      </c>
      <c r="BL98" s="20" t="s">
        <v>155</v>
      </c>
      <c r="BM98" s="194" t="s">
        <v>934</v>
      </c>
    </row>
    <row r="99" spans="1:65" s="2" customFormat="1" ht="39">
      <c r="A99" s="37"/>
      <c r="B99" s="38"/>
      <c r="C99" s="39"/>
      <c r="D99" s="196" t="s">
        <v>157</v>
      </c>
      <c r="E99" s="39"/>
      <c r="F99" s="197" t="s">
        <v>694</v>
      </c>
      <c r="G99" s="39"/>
      <c r="H99" s="39"/>
      <c r="I99" s="198"/>
      <c r="J99" s="39"/>
      <c r="K99" s="39"/>
      <c r="L99" s="42"/>
      <c r="M99" s="199"/>
      <c r="N99" s="200"/>
      <c r="O99" s="67"/>
      <c r="P99" s="67"/>
      <c r="Q99" s="67"/>
      <c r="R99" s="67"/>
      <c r="S99" s="67"/>
      <c r="T99" s="68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20" t="s">
        <v>157</v>
      </c>
      <c r="AU99" s="20" t="s">
        <v>147</v>
      </c>
    </row>
    <row r="100" spans="1:65" s="2" customFormat="1" ht="11.25">
      <c r="A100" s="37"/>
      <c r="B100" s="38"/>
      <c r="C100" s="39"/>
      <c r="D100" s="201" t="s">
        <v>159</v>
      </c>
      <c r="E100" s="39"/>
      <c r="F100" s="202" t="s">
        <v>695</v>
      </c>
      <c r="G100" s="39"/>
      <c r="H100" s="39"/>
      <c r="I100" s="198"/>
      <c r="J100" s="39"/>
      <c r="K100" s="39"/>
      <c r="L100" s="42"/>
      <c r="M100" s="199"/>
      <c r="N100" s="200"/>
      <c r="O100" s="67"/>
      <c r="P100" s="67"/>
      <c r="Q100" s="67"/>
      <c r="R100" s="67"/>
      <c r="S100" s="67"/>
      <c r="T100" s="68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20" t="s">
        <v>159</v>
      </c>
      <c r="AU100" s="20" t="s">
        <v>147</v>
      </c>
    </row>
    <row r="101" spans="1:65" s="16" customFormat="1" ht="11.25">
      <c r="B101" s="236"/>
      <c r="C101" s="237"/>
      <c r="D101" s="196" t="s">
        <v>161</v>
      </c>
      <c r="E101" s="238" t="s">
        <v>19</v>
      </c>
      <c r="F101" s="239" t="s">
        <v>858</v>
      </c>
      <c r="G101" s="237"/>
      <c r="H101" s="238" t="s">
        <v>19</v>
      </c>
      <c r="I101" s="240"/>
      <c r="J101" s="237"/>
      <c r="K101" s="237"/>
      <c r="L101" s="241"/>
      <c r="M101" s="242"/>
      <c r="N101" s="243"/>
      <c r="O101" s="243"/>
      <c r="P101" s="243"/>
      <c r="Q101" s="243"/>
      <c r="R101" s="243"/>
      <c r="S101" s="243"/>
      <c r="T101" s="244"/>
      <c r="AT101" s="245" t="s">
        <v>161</v>
      </c>
      <c r="AU101" s="245" t="s">
        <v>147</v>
      </c>
      <c r="AV101" s="16" t="s">
        <v>77</v>
      </c>
      <c r="AW101" s="16" t="s">
        <v>31</v>
      </c>
      <c r="AX101" s="16" t="s">
        <v>69</v>
      </c>
      <c r="AY101" s="245" t="s">
        <v>146</v>
      </c>
    </row>
    <row r="102" spans="1:65" s="13" customFormat="1" ht="11.25">
      <c r="B102" s="203"/>
      <c r="C102" s="204"/>
      <c r="D102" s="196" t="s">
        <v>161</v>
      </c>
      <c r="E102" s="205" t="s">
        <v>19</v>
      </c>
      <c r="F102" s="206" t="s">
        <v>859</v>
      </c>
      <c r="G102" s="204"/>
      <c r="H102" s="207">
        <v>25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161</v>
      </c>
      <c r="AU102" s="213" t="s">
        <v>147</v>
      </c>
      <c r="AV102" s="13" t="s">
        <v>79</v>
      </c>
      <c r="AW102" s="13" t="s">
        <v>31</v>
      </c>
      <c r="AX102" s="13" t="s">
        <v>69</v>
      </c>
      <c r="AY102" s="213" t="s">
        <v>146</v>
      </c>
    </row>
    <row r="103" spans="1:65" s="14" customFormat="1" ht="11.25">
      <c r="B103" s="214"/>
      <c r="C103" s="215"/>
      <c r="D103" s="196" t="s">
        <v>161</v>
      </c>
      <c r="E103" s="216" t="s">
        <v>19</v>
      </c>
      <c r="F103" s="217" t="s">
        <v>163</v>
      </c>
      <c r="G103" s="215"/>
      <c r="H103" s="218">
        <v>25</v>
      </c>
      <c r="I103" s="219"/>
      <c r="J103" s="215"/>
      <c r="K103" s="215"/>
      <c r="L103" s="220"/>
      <c r="M103" s="221"/>
      <c r="N103" s="222"/>
      <c r="O103" s="222"/>
      <c r="P103" s="222"/>
      <c r="Q103" s="222"/>
      <c r="R103" s="222"/>
      <c r="S103" s="222"/>
      <c r="T103" s="223"/>
      <c r="AT103" s="224" t="s">
        <v>161</v>
      </c>
      <c r="AU103" s="224" t="s">
        <v>147</v>
      </c>
      <c r="AV103" s="14" t="s">
        <v>147</v>
      </c>
      <c r="AW103" s="14" t="s">
        <v>31</v>
      </c>
      <c r="AX103" s="14" t="s">
        <v>77</v>
      </c>
      <c r="AY103" s="224" t="s">
        <v>146</v>
      </c>
    </row>
    <row r="104" spans="1:65" s="12" customFormat="1" ht="22.9" customHeight="1">
      <c r="B104" s="166"/>
      <c r="C104" s="167"/>
      <c r="D104" s="168" t="s">
        <v>68</v>
      </c>
      <c r="E104" s="180" t="s">
        <v>193</v>
      </c>
      <c r="F104" s="180" t="s">
        <v>696</v>
      </c>
      <c r="G104" s="167"/>
      <c r="H104" s="167"/>
      <c r="I104" s="170"/>
      <c r="J104" s="181">
        <f>BK104</f>
        <v>0</v>
      </c>
      <c r="K104" s="167"/>
      <c r="L104" s="172"/>
      <c r="M104" s="173"/>
      <c r="N104" s="174"/>
      <c r="O104" s="174"/>
      <c r="P104" s="175">
        <f>P105+P118</f>
        <v>0</v>
      </c>
      <c r="Q104" s="174"/>
      <c r="R104" s="175">
        <f>R105+R118</f>
        <v>23.795500000000001</v>
      </c>
      <c r="S104" s="174"/>
      <c r="T104" s="176">
        <f>T105+T118</f>
        <v>0</v>
      </c>
      <c r="AR104" s="177" t="s">
        <v>77</v>
      </c>
      <c r="AT104" s="178" t="s">
        <v>68</v>
      </c>
      <c r="AU104" s="178" t="s">
        <v>77</v>
      </c>
      <c r="AY104" s="177" t="s">
        <v>146</v>
      </c>
      <c r="BK104" s="179">
        <f>BK105+BK118</f>
        <v>0</v>
      </c>
    </row>
    <row r="105" spans="1:65" s="12" customFormat="1" ht="20.85" customHeight="1">
      <c r="B105" s="166"/>
      <c r="C105" s="167"/>
      <c r="D105" s="168" t="s">
        <v>68</v>
      </c>
      <c r="E105" s="180" t="s">
        <v>528</v>
      </c>
      <c r="F105" s="180" t="s">
        <v>697</v>
      </c>
      <c r="G105" s="167"/>
      <c r="H105" s="167"/>
      <c r="I105" s="170"/>
      <c r="J105" s="181">
        <f>BK105</f>
        <v>0</v>
      </c>
      <c r="K105" s="167"/>
      <c r="L105" s="172"/>
      <c r="M105" s="173"/>
      <c r="N105" s="174"/>
      <c r="O105" s="174"/>
      <c r="P105" s="175">
        <f>SUM(P106:P117)</f>
        <v>0</v>
      </c>
      <c r="Q105" s="174"/>
      <c r="R105" s="175">
        <f>SUM(R106:R117)</f>
        <v>21</v>
      </c>
      <c r="S105" s="174"/>
      <c r="T105" s="176">
        <f>SUM(T106:T117)</f>
        <v>0</v>
      </c>
      <c r="AR105" s="177" t="s">
        <v>77</v>
      </c>
      <c r="AT105" s="178" t="s">
        <v>68</v>
      </c>
      <c r="AU105" s="178" t="s">
        <v>79</v>
      </c>
      <c r="AY105" s="177" t="s">
        <v>146</v>
      </c>
      <c r="BK105" s="179">
        <f>SUM(BK106:BK117)</f>
        <v>0</v>
      </c>
    </row>
    <row r="106" spans="1:65" s="2" customFormat="1" ht="24.2" customHeight="1">
      <c r="A106" s="37"/>
      <c r="B106" s="38"/>
      <c r="C106" s="182" t="s">
        <v>79</v>
      </c>
      <c r="D106" s="182" t="s">
        <v>151</v>
      </c>
      <c r="E106" s="183" t="s">
        <v>698</v>
      </c>
      <c r="F106" s="184" t="s">
        <v>699</v>
      </c>
      <c r="G106" s="185" t="s">
        <v>154</v>
      </c>
      <c r="H106" s="186">
        <v>25</v>
      </c>
      <c r="I106" s="187"/>
      <c r="J106" s="188">
        <f>ROUND(I106*H106,2)</f>
        <v>0</v>
      </c>
      <c r="K106" s="189"/>
      <c r="L106" s="42"/>
      <c r="M106" s="190" t="s">
        <v>19</v>
      </c>
      <c r="N106" s="191" t="s">
        <v>40</v>
      </c>
      <c r="O106" s="67"/>
      <c r="P106" s="192">
        <f>O106*H106</f>
        <v>0</v>
      </c>
      <c r="Q106" s="192">
        <v>0.46</v>
      </c>
      <c r="R106" s="192">
        <f>Q106*H106</f>
        <v>11.5</v>
      </c>
      <c r="S106" s="192">
        <v>0</v>
      </c>
      <c r="T106" s="19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4" t="s">
        <v>155</v>
      </c>
      <c r="AT106" s="194" t="s">
        <v>151</v>
      </c>
      <c r="AU106" s="194" t="s">
        <v>147</v>
      </c>
      <c r="AY106" s="20" t="s">
        <v>146</v>
      </c>
      <c r="BE106" s="195">
        <f>IF(N106="základní",J106,0)</f>
        <v>0</v>
      </c>
      <c r="BF106" s="195">
        <f>IF(N106="snížená",J106,0)</f>
        <v>0</v>
      </c>
      <c r="BG106" s="195">
        <f>IF(N106="zákl. přenesená",J106,0)</f>
        <v>0</v>
      </c>
      <c r="BH106" s="195">
        <f>IF(N106="sníž. přenesená",J106,0)</f>
        <v>0</v>
      </c>
      <c r="BI106" s="195">
        <f>IF(N106="nulová",J106,0)</f>
        <v>0</v>
      </c>
      <c r="BJ106" s="20" t="s">
        <v>77</v>
      </c>
      <c r="BK106" s="195">
        <f>ROUND(I106*H106,2)</f>
        <v>0</v>
      </c>
      <c r="BL106" s="20" t="s">
        <v>155</v>
      </c>
      <c r="BM106" s="194" t="s">
        <v>935</v>
      </c>
    </row>
    <row r="107" spans="1:65" s="2" customFormat="1" ht="19.5">
      <c r="A107" s="37"/>
      <c r="B107" s="38"/>
      <c r="C107" s="39"/>
      <c r="D107" s="196" t="s">
        <v>157</v>
      </c>
      <c r="E107" s="39"/>
      <c r="F107" s="197" t="s">
        <v>701</v>
      </c>
      <c r="G107" s="39"/>
      <c r="H107" s="39"/>
      <c r="I107" s="198"/>
      <c r="J107" s="39"/>
      <c r="K107" s="39"/>
      <c r="L107" s="42"/>
      <c r="M107" s="199"/>
      <c r="N107" s="200"/>
      <c r="O107" s="67"/>
      <c r="P107" s="67"/>
      <c r="Q107" s="67"/>
      <c r="R107" s="67"/>
      <c r="S107" s="67"/>
      <c r="T107" s="68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20" t="s">
        <v>157</v>
      </c>
      <c r="AU107" s="20" t="s">
        <v>147</v>
      </c>
    </row>
    <row r="108" spans="1:65" s="2" customFormat="1" ht="11.25">
      <c r="A108" s="37"/>
      <c r="B108" s="38"/>
      <c r="C108" s="39"/>
      <c r="D108" s="201" t="s">
        <v>159</v>
      </c>
      <c r="E108" s="39"/>
      <c r="F108" s="202" t="s">
        <v>702</v>
      </c>
      <c r="G108" s="39"/>
      <c r="H108" s="39"/>
      <c r="I108" s="198"/>
      <c r="J108" s="39"/>
      <c r="K108" s="39"/>
      <c r="L108" s="42"/>
      <c r="M108" s="199"/>
      <c r="N108" s="200"/>
      <c r="O108" s="67"/>
      <c r="P108" s="67"/>
      <c r="Q108" s="67"/>
      <c r="R108" s="67"/>
      <c r="S108" s="67"/>
      <c r="T108" s="68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20" t="s">
        <v>159</v>
      </c>
      <c r="AU108" s="20" t="s">
        <v>147</v>
      </c>
    </row>
    <row r="109" spans="1:65" s="16" customFormat="1" ht="11.25">
      <c r="B109" s="236"/>
      <c r="C109" s="237"/>
      <c r="D109" s="196" t="s">
        <v>161</v>
      </c>
      <c r="E109" s="238" t="s">
        <v>19</v>
      </c>
      <c r="F109" s="239" t="s">
        <v>858</v>
      </c>
      <c r="G109" s="237"/>
      <c r="H109" s="238" t="s">
        <v>19</v>
      </c>
      <c r="I109" s="240"/>
      <c r="J109" s="237"/>
      <c r="K109" s="237"/>
      <c r="L109" s="241"/>
      <c r="M109" s="242"/>
      <c r="N109" s="243"/>
      <c r="O109" s="243"/>
      <c r="P109" s="243"/>
      <c r="Q109" s="243"/>
      <c r="R109" s="243"/>
      <c r="S109" s="243"/>
      <c r="T109" s="244"/>
      <c r="AT109" s="245" t="s">
        <v>161</v>
      </c>
      <c r="AU109" s="245" t="s">
        <v>147</v>
      </c>
      <c r="AV109" s="16" t="s">
        <v>77</v>
      </c>
      <c r="AW109" s="16" t="s">
        <v>31</v>
      </c>
      <c r="AX109" s="16" t="s">
        <v>69</v>
      </c>
      <c r="AY109" s="245" t="s">
        <v>146</v>
      </c>
    </row>
    <row r="110" spans="1:65" s="13" customFormat="1" ht="11.25">
      <c r="B110" s="203"/>
      <c r="C110" s="204"/>
      <c r="D110" s="196" t="s">
        <v>161</v>
      </c>
      <c r="E110" s="205" t="s">
        <v>19</v>
      </c>
      <c r="F110" s="206" t="s">
        <v>859</v>
      </c>
      <c r="G110" s="204"/>
      <c r="H110" s="207">
        <v>25</v>
      </c>
      <c r="I110" s="208"/>
      <c r="J110" s="204"/>
      <c r="K110" s="204"/>
      <c r="L110" s="209"/>
      <c r="M110" s="210"/>
      <c r="N110" s="211"/>
      <c r="O110" s="211"/>
      <c r="P110" s="211"/>
      <c r="Q110" s="211"/>
      <c r="R110" s="211"/>
      <c r="S110" s="211"/>
      <c r="T110" s="212"/>
      <c r="AT110" s="213" t="s">
        <v>161</v>
      </c>
      <c r="AU110" s="213" t="s">
        <v>147</v>
      </c>
      <c r="AV110" s="13" t="s">
        <v>79</v>
      </c>
      <c r="AW110" s="13" t="s">
        <v>31</v>
      </c>
      <c r="AX110" s="13" t="s">
        <v>69</v>
      </c>
      <c r="AY110" s="213" t="s">
        <v>146</v>
      </c>
    </row>
    <row r="111" spans="1:65" s="14" customFormat="1" ht="11.25">
      <c r="B111" s="214"/>
      <c r="C111" s="215"/>
      <c r="D111" s="196" t="s">
        <v>161</v>
      </c>
      <c r="E111" s="216" t="s">
        <v>19</v>
      </c>
      <c r="F111" s="217" t="s">
        <v>163</v>
      </c>
      <c r="G111" s="215"/>
      <c r="H111" s="218">
        <v>25</v>
      </c>
      <c r="I111" s="219"/>
      <c r="J111" s="215"/>
      <c r="K111" s="215"/>
      <c r="L111" s="220"/>
      <c r="M111" s="221"/>
      <c r="N111" s="222"/>
      <c r="O111" s="222"/>
      <c r="P111" s="222"/>
      <c r="Q111" s="222"/>
      <c r="R111" s="222"/>
      <c r="S111" s="222"/>
      <c r="T111" s="223"/>
      <c r="AT111" s="224" t="s">
        <v>161</v>
      </c>
      <c r="AU111" s="224" t="s">
        <v>147</v>
      </c>
      <c r="AV111" s="14" t="s">
        <v>147</v>
      </c>
      <c r="AW111" s="14" t="s">
        <v>31</v>
      </c>
      <c r="AX111" s="14" t="s">
        <v>77</v>
      </c>
      <c r="AY111" s="224" t="s">
        <v>146</v>
      </c>
    </row>
    <row r="112" spans="1:65" s="2" customFormat="1" ht="37.9" customHeight="1">
      <c r="A112" s="37"/>
      <c r="B112" s="38"/>
      <c r="C112" s="182" t="s">
        <v>147</v>
      </c>
      <c r="D112" s="182" t="s">
        <v>151</v>
      </c>
      <c r="E112" s="183" t="s">
        <v>703</v>
      </c>
      <c r="F112" s="184" t="s">
        <v>704</v>
      </c>
      <c r="G112" s="185" t="s">
        <v>154</v>
      </c>
      <c r="H112" s="186">
        <v>25</v>
      </c>
      <c r="I112" s="187"/>
      <c r="J112" s="188">
        <f>ROUND(I112*H112,2)</f>
        <v>0</v>
      </c>
      <c r="K112" s="189"/>
      <c r="L112" s="42"/>
      <c r="M112" s="190" t="s">
        <v>19</v>
      </c>
      <c r="N112" s="191" t="s">
        <v>40</v>
      </c>
      <c r="O112" s="67"/>
      <c r="P112" s="192">
        <f>O112*H112</f>
        <v>0</v>
      </c>
      <c r="Q112" s="192">
        <v>0.38</v>
      </c>
      <c r="R112" s="192">
        <f>Q112*H112</f>
        <v>9.5</v>
      </c>
      <c r="S112" s="192">
        <v>0</v>
      </c>
      <c r="T112" s="19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94" t="s">
        <v>155</v>
      </c>
      <c r="AT112" s="194" t="s">
        <v>151</v>
      </c>
      <c r="AU112" s="194" t="s">
        <v>147</v>
      </c>
      <c r="AY112" s="20" t="s">
        <v>146</v>
      </c>
      <c r="BE112" s="195">
        <f>IF(N112="základní",J112,0)</f>
        <v>0</v>
      </c>
      <c r="BF112" s="195">
        <f>IF(N112="snížená",J112,0)</f>
        <v>0</v>
      </c>
      <c r="BG112" s="195">
        <f>IF(N112="zákl. přenesená",J112,0)</f>
        <v>0</v>
      </c>
      <c r="BH112" s="195">
        <f>IF(N112="sníž. přenesená",J112,0)</f>
        <v>0</v>
      </c>
      <c r="BI112" s="195">
        <f>IF(N112="nulová",J112,0)</f>
        <v>0</v>
      </c>
      <c r="BJ112" s="20" t="s">
        <v>77</v>
      </c>
      <c r="BK112" s="195">
        <f>ROUND(I112*H112,2)</f>
        <v>0</v>
      </c>
      <c r="BL112" s="20" t="s">
        <v>155</v>
      </c>
      <c r="BM112" s="194" t="s">
        <v>936</v>
      </c>
    </row>
    <row r="113" spans="1:65" s="2" customFormat="1" ht="29.25">
      <c r="A113" s="37"/>
      <c r="B113" s="38"/>
      <c r="C113" s="39"/>
      <c r="D113" s="196" t="s">
        <v>157</v>
      </c>
      <c r="E113" s="39"/>
      <c r="F113" s="197" t="s">
        <v>706</v>
      </c>
      <c r="G113" s="39"/>
      <c r="H113" s="39"/>
      <c r="I113" s="198"/>
      <c r="J113" s="39"/>
      <c r="K113" s="39"/>
      <c r="L113" s="42"/>
      <c r="M113" s="199"/>
      <c r="N113" s="200"/>
      <c r="O113" s="67"/>
      <c r="P113" s="67"/>
      <c r="Q113" s="67"/>
      <c r="R113" s="67"/>
      <c r="S113" s="67"/>
      <c r="T113" s="68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20" t="s">
        <v>157</v>
      </c>
      <c r="AU113" s="20" t="s">
        <v>147</v>
      </c>
    </row>
    <row r="114" spans="1:65" s="2" customFormat="1" ht="11.25">
      <c r="A114" s="37"/>
      <c r="B114" s="38"/>
      <c r="C114" s="39"/>
      <c r="D114" s="201" t="s">
        <v>159</v>
      </c>
      <c r="E114" s="39"/>
      <c r="F114" s="202" t="s">
        <v>707</v>
      </c>
      <c r="G114" s="39"/>
      <c r="H114" s="39"/>
      <c r="I114" s="198"/>
      <c r="J114" s="39"/>
      <c r="K114" s="39"/>
      <c r="L114" s="42"/>
      <c r="M114" s="199"/>
      <c r="N114" s="200"/>
      <c r="O114" s="67"/>
      <c r="P114" s="67"/>
      <c r="Q114" s="67"/>
      <c r="R114" s="67"/>
      <c r="S114" s="67"/>
      <c r="T114" s="68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20" t="s">
        <v>159</v>
      </c>
      <c r="AU114" s="20" t="s">
        <v>147</v>
      </c>
    </row>
    <row r="115" spans="1:65" s="16" customFormat="1" ht="11.25">
      <c r="B115" s="236"/>
      <c r="C115" s="237"/>
      <c r="D115" s="196" t="s">
        <v>161</v>
      </c>
      <c r="E115" s="238" t="s">
        <v>19</v>
      </c>
      <c r="F115" s="239" t="s">
        <v>858</v>
      </c>
      <c r="G115" s="237"/>
      <c r="H115" s="238" t="s">
        <v>19</v>
      </c>
      <c r="I115" s="240"/>
      <c r="J115" s="237"/>
      <c r="K115" s="237"/>
      <c r="L115" s="241"/>
      <c r="M115" s="242"/>
      <c r="N115" s="243"/>
      <c r="O115" s="243"/>
      <c r="P115" s="243"/>
      <c r="Q115" s="243"/>
      <c r="R115" s="243"/>
      <c r="S115" s="243"/>
      <c r="T115" s="244"/>
      <c r="AT115" s="245" t="s">
        <v>161</v>
      </c>
      <c r="AU115" s="245" t="s">
        <v>147</v>
      </c>
      <c r="AV115" s="16" t="s">
        <v>77</v>
      </c>
      <c r="AW115" s="16" t="s">
        <v>31</v>
      </c>
      <c r="AX115" s="16" t="s">
        <v>69</v>
      </c>
      <c r="AY115" s="245" t="s">
        <v>146</v>
      </c>
    </row>
    <row r="116" spans="1:65" s="13" customFormat="1" ht="11.25">
      <c r="B116" s="203"/>
      <c r="C116" s="204"/>
      <c r="D116" s="196" t="s">
        <v>161</v>
      </c>
      <c r="E116" s="205" t="s">
        <v>19</v>
      </c>
      <c r="F116" s="206" t="s">
        <v>859</v>
      </c>
      <c r="G116" s="204"/>
      <c r="H116" s="207">
        <v>25</v>
      </c>
      <c r="I116" s="208"/>
      <c r="J116" s="204"/>
      <c r="K116" s="204"/>
      <c r="L116" s="209"/>
      <c r="M116" s="210"/>
      <c r="N116" s="211"/>
      <c r="O116" s="211"/>
      <c r="P116" s="211"/>
      <c r="Q116" s="211"/>
      <c r="R116" s="211"/>
      <c r="S116" s="211"/>
      <c r="T116" s="212"/>
      <c r="AT116" s="213" t="s">
        <v>161</v>
      </c>
      <c r="AU116" s="213" t="s">
        <v>147</v>
      </c>
      <c r="AV116" s="13" t="s">
        <v>79</v>
      </c>
      <c r="AW116" s="13" t="s">
        <v>31</v>
      </c>
      <c r="AX116" s="13" t="s">
        <v>69</v>
      </c>
      <c r="AY116" s="213" t="s">
        <v>146</v>
      </c>
    </row>
    <row r="117" spans="1:65" s="14" customFormat="1" ht="11.25">
      <c r="B117" s="214"/>
      <c r="C117" s="215"/>
      <c r="D117" s="196" t="s">
        <v>161</v>
      </c>
      <c r="E117" s="216" t="s">
        <v>19</v>
      </c>
      <c r="F117" s="217" t="s">
        <v>163</v>
      </c>
      <c r="G117" s="215"/>
      <c r="H117" s="218">
        <v>25</v>
      </c>
      <c r="I117" s="219"/>
      <c r="J117" s="215"/>
      <c r="K117" s="215"/>
      <c r="L117" s="220"/>
      <c r="M117" s="221"/>
      <c r="N117" s="222"/>
      <c r="O117" s="222"/>
      <c r="P117" s="222"/>
      <c r="Q117" s="222"/>
      <c r="R117" s="222"/>
      <c r="S117" s="222"/>
      <c r="T117" s="223"/>
      <c r="AT117" s="224" t="s">
        <v>161</v>
      </c>
      <c r="AU117" s="224" t="s">
        <v>147</v>
      </c>
      <c r="AV117" s="14" t="s">
        <v>147</v>
      </c>
      <c r="AW117" s="14" t="s">
        <v>31</v>
      </c>
      <c r="AX117" s="14" t="s">
        <v>77</v>
      </c>
      <c r="AY117" s="224" t="s">
        <v>146</v>
      </c>
    </row>
    <row r="118" spans="1:65" s="12" customFormat="1" ht="20.85" customHeight="1">
      <c r="B118" s="166"/>
      <c r="C118" s="167"/>
      <c r="D118" s="168" t="s">
        <v>68</v>
      </c>
      <c r="E118" s="180" t="s">
        <v>547</v>
      </c>
      <c r="F118" s="180" t="s">
        <v>708</v>
      </c>
      <c r="G118" s="167"/>
      <c r="H118" s="167"/>
      <c r="I118" s="170"/>
      <c r="J118" s="181">
        <f>BK118</f>
        <v>0</v>
      </c>
      <c r="K118" s="167"/>
      <c r="L118" s="172"/>
      <c r="M118" s="173"/>
      <c r="N118" s="174"/>
      <c r="O118" s="174"/>
      <c r="P118" s="175">
        <f>SUM(P119:P129)</f>
        <v>0</v>
      </c>
      <c r="Q118" s="174"/>
      <c r="R118" s="175">
        <f>SUM(R119:R129)</f>
        <v>2.7954999999999997</v>
      </c>
      <c r="S118" s="174"/>
      <c r="T118" s="176">
        <f>SUM(T119:T129)</f>
        <v>0</v>
      </c>
      <c r="AR118" s="177" t="s">
        <v>77</v>
      </c>
      <c r="AT118" s="178" t="s">
        <v>68</v>
      </c>
      <c r="AU118" s="178" t="s">
        <v>79</v>
      </c>
      <c r="AY118" s="177" t="s">
        <v>146</v>
      </c>
      <c r="BK118" s="179">
        <f>SUM(BK119:BK129)</f>
        <v>0</v>
      </c>
    </row>
    <row r="119" spans="1:65" s="2" customFormat="1" ht="24.2" customHeight="1">
      <c r="A119" s="37"/>
      <c r="B119" s="38"/>
      <c r="C119" s="182" t="s">
        <v>155</v>
      </c>
      <c r="D119" s="182" t="s">
        <v>151</v>
      </c>
      <c r="E119" s="183" t="s">
        <v>709</v>
      </c>
      <c r="F119" s="184" t="s">
        <v>710</v>
      </c>
      <c r="G119" s="185" t="s">
        <v>154</v>
      </c>
      <c r="H119" s="186">
        <v>25</v>
      </c>
      <c r="I119" s="187"/>
      <c r="J119" s="188">
        <f>ROUND(I119*H119,2)</f>
        <v>0</v>
      </c>
      <c r="K119" s="189"/>
      <c r="L119" s="42"/>
      <c r="M119" s="190" t="s">
        <v>19</v>
      </c>
      <c r="N119" s="191" t="s">
        <v>40</v>
      </c>
      <c r="O119" s="67"/>
      <c r="P119" s="192">
        <f>O119*H119</f>
        <v>0</v>
      </c>
      <c r="Q119" s="192">
        <v>8.9219999999999994E-2</v>
      </c>
      <c r="R119" s="192">
        <f>Q119*H119</f>
        <v>2.2304999999999997</v>
      </c>
      <c r="S119" s="192">
        <v>0</v>
      </c>
      <c r="T119" s="193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94" t="s">
        <v>155</v>
      </c>
      <c r="AT119" s="194" t="s">
        <v>151</v>
      </c>
      <c r="AU119" s="194" t="s">
        <v>147</v>
      </c>
      <c r="AY119" s="20" t="s">
        <v>146</v>
      </c>
      <c r="BE119" s="195">
        <f>IF(N119="základní",J119,0)</f>
        <v>0</v>
      </c>
      <c r="BF119" s="195">
        <f>IF(N119="snížená",J119,0)</f>
        <v>0</v>
      </c>
      <c r="BG119" s="195">
        <f>IF(N119="zákl. přenesená",J119,0)</f>
        <v>0</v>
      </c>
      <c r="BH119" s="195">
        <f>IF(N119="sníž. přenesená",J119,0)</f>
        <v>0</v>
      </c>
      <c r="BI119" s="195">
        <f>IF(N119="nulová",J119,0)</f>
        <v>0</v>
      </c>
      <c r="BJ119" s="20" t="s">
        <v>77</v>
      </c>
      <c r="BK119" s="195">
        <f>ROUND(I119*H119,2)</f>
        <v>0</v>
      </c>
      <c r="BL119" s="20" t="s">
        <v>155</v>
      </c>
      <c r="BM119" s="194" t="s">
        <v>937</v>
      </c>
    </row>
    <row r="120" spans="1:65" s="2" customFormat="1" ht="48.75">
      <c r="A120" s="37"/>
      <c r="B120" s="38"/>
      <c r="C120" s="39"/>
      <c r="D120" s="196" t="s">
        <v>157</v>
      </c>
      <c r="E120" s="39"/>
      <c r="F120" s="197" t="s">
        <v>712</v>
      </c>
      <c r="G120" s="39"/>
      <c r="H120" s="39"/>
      <c r="I120" s="198"/>
      <c r="J120" s="39"/>
      <c r="K120" s="39"/>
      <c r="L120" s="42"/>
      <c r="M120" s="199"/>
      <c r="N120" s="200"/>
      <c r="O120" s="67"/>
      <c r="P120" s="67"/>
      <c r="Q120" s="67"/>
      <c r="R120" s="67"/>
      <c r="S120" s="67"/>
      <c r="T120" s="68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20" t="s">
        <v>157</v>
      </c>
      <c r="AU120" s="20" t="s">
        <v>147</v>
      </c>
    </row>
    <row r="121" spans="1:65" s="2" customFormat="1" ht="11.25">
      <c r="A121" s="37"/>
      <c r="B121" s="38"/>
      <c r="C121" s="39"/>
      <c r="D121" s="201" t="s">
        <v>159</v>
      </c>
      <c r="E121" s="39"/>
      <c r="F121" s="202" t="s">
        <v>713</v>
      </c>
      <c r="G121" s="39"/>
      <c r="H121" s="39"/>
      <c r="I121" s="198"/>
      <c r="J121" s="39"/>
      <c r="K121" s="39"/>
      <c r="L121" s="42"/>
      <c r="M121" s="199"/>
      <c r="N121" s="200"/>
      <c r="O121" s="67"/>
      <c r="P121" s="67"/>
      <c r="Q121" s="67"/>
      <c r="R121" s="67"/>
      <c r="S121" s="67"/>
      <c r="T121" s="68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20" t="s">
        <v>159</v>
      </c>
      <c r="AU121" s="20" t="s">
        <v>147</v>
      </c>
    </row>
    <row r="122" spans="1:65" s="16" customFormat="1" ht="11.25">
      <c r="B122" s="236"/>
      <c r="C122" s="237"/>
      <c r="D122" s="196" t="s">
        <v>161</v>
      </c>
      <c r="E122" s="238" t="s">
        <v>19</v>
      </c>
      <c r="F122" s="239" t="s">
        <v>714</v>
      </c>
      <c r="G122" s="237"/>
      <c r="H122" s="238" t="s">
        <v>19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AT122" s="245" t="s">
        <v>161</v>
      </c>
      <c r="AU122" s="245" t="s">
        <v>147</v>
      </c>
      <c r="AV122" s="16" t="s">
        <v>77</v>
      </c>
      <c r="AW122" s="16" t="s">
        <v>31</v>
      </c>
      <c r="AX122" s="16" t="s">
        <v>69</v>
      </c>
      <c r="AY122" s="245" t="s">
        <v>146</v>
      </c>
    </row>
    <row r="123" spans="1:65" s="13" customFormat="1" ht="11.25">
      <c r="B123" s="203"/>
      <c r="C123" s="204"/>
      <c r="D123" s="196" t="s">
        <v>161</v>
      </c>
      <c r="E123" s="205" t="s">
        <v>19</v>
      </c>
      <c r="F123" s="206" t="s">
        <v>859</v>
      </c>
      <c r="G123" s="204"/>
      <c r="H123" s="207">
        <v>25</v>
      </c>
      <c r="I123" s="208"/>
      <c r="J123" s="204"/>
      <c r="K123" s="204"/>
      <c r="L123" s="209"/>
      <c r="M123" s="210"/>
      <c r="N123" s="211"/>
      <c r="O123" s="211"/>
      <c r="P123" s="211"/>
      <c r="Q123" s="211"/>
      <c r="R123" s="211"/>
      <c r="S123" s="211"/>
      <c r="T123" s="212"/>
      <c r="AT123" s="213" t="s">
        <v>161</v>
      </c>
      <c r="AU123" s="213" t="s">
        <v>147</v>
      </c>
      <c r="AV123" s="13" t="s">
        <v>79</v>
      </c>
      <c r="AW123" s="13" t="s">
        <v>31</v>
      </c>
      <c r="AX123" s="13" t="s">
        <v>69</v>
      </c>
      <c r="AY123" s="213" t="s">
        <v>146</v>
      </c>
    </row>
    <row r="124" spans="1:65" s="14" customFormat="1" ht="11.25">
      <c r="B124" s="214"/>
      <c r="C124" s="215"/>
      <c r="D124" s="196" t="s">
        <v>161</v>
      </c>
      <c r="E124" s="216" t="s">
        <v>19</v>
      </c>
      <c r="F124" s="217" t="s">
        <v>163</v>
      </c>
      <c r="G124" s="215"/>
      <c r="H124" s="218">
        <v>25</v>
      </c>
      <c r="I124" s="219"/>
      <c r="J124" s="215"/>
      <c r="K124" s="215"/>
      <c r="L124" s="220"/>
      <c r="M124" s="221"/>
      <c r="N124" s="222"/>
      <c r="O124" s="222"/>
      <c r="P124" s="222"/>
      <c r="Q124" s="222"/>
      <c r="R124" s="222"/>
      <c r="S124" s="222"/>
      <c r="T124" s="223"/>
      <c r="AT124" s="224" t="s">
        <v>161</v>
      </c>
      <c r="AU124" s="224" t="s">
        <v>147</v>
      </c>
      <c r="AV124" s="14" t="s">
        <v>147</v>
      </c>
      <c r="AW124" s="14" t="s">
        <v>31</v>
      </c>
      <c r="AX124" s="14" t="s">
        <v>77</v>
      </c>
      <c r="AY124" s="224" t="s">
        <v>146</v>
      </c>
    </row>
    <row r="125" spans="1:65" s="2" customFormat="1" ht="24.2" customHeight="1">
      <c r="A125" s="37"/>
      <c r="B125" s="38"/>
      <c r="C125" s="246" t="s">
        <v>193</v>
      </c>
      <c r="D125" s="246" t="s">
        <v>223</v>
      </c>
      <c r="E125" s="247" t="s">
        <v>715</v>
      </c>
      <c r="F125" s="248" t="s">
        <v>716</v>
      </c>
      <c r="G125" s="249" t="s">
        <v>154</v>
      </c>
      <c r="H125" s="250">
        <v>5</v>
      </c>
      <c r="I125" s="251"/>
      <c r="J125" s="252">
        <f>ROUND(I125*H125,2)</f>
        <v>0</v>
      </c>
      <c r="K125" s="253"/>
      <c r="L125" s="254"/>
      <c r="M125" s="255" t="s">
        <v>19</v>
      </c>
      <c r="N125" s="256" t="s">
        <v>40</v>
      </c>
      <c r="O125" s="67"/>
      <c r="P125" s="192">
        <f>O125*H125</f>
        <v>0</v>
      </c>
      <c r="Q125" s="192">
        <v>0.113</v>
      </c>
      <c r="R125" s="192">
        <f>Q125*H125</f>
        <v>0.56500000000000006</v>
      </c>
      <c r="S125" s="192">
        <v>0</v>
      </c>
      <c r="T125" s="19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4" t="s">
        <v>211</v>
      </c>
      <c r="AT125" s="194" t="s">
        <v>223</v>
      </c>
      <c r="AU125" s="194" t="s">
        <v>147</v>
      </c>
      <c r="AY125" s="20" t="s">
        <v>146</v>
      </c>
      <c r="BE125" s="195">
        <f>IF(N125="základní",J125,0)</f>
        <v>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20" t="s">
        <v>77</v>
      </c>
      <c r="BK125" s="195">
        <f>ROUND(I125*H125,2)</f>
        <v>0</v>
      </c>
      <c r="BL125" s="20" t="s">
        <v>155</v>
      </c>
      <c r="BM125" s="194" t="s">
        <v>938</v>
      </c>
    </row>
    <row r="126" spans="1:65" s="2" customFormat="1" ht="11.25">
      <c r="A126" s="37"/>
      <c r="B126" s="38"/>
      <c r="C126" s="39"/>
      <c r="D126" s="196" t="s">
        <v>157</v>
      </c>
      <c r="E126" s="39"/>
      <c r="F126" s="197" t="s">
        <v>716</v>
      </c>
      <c r="G126" s="39"/>
      <c r="H126" s="39"/>
      <c r="I126" s="198"/>
      <c r="J126" s="39"/>
      <c r="K126" s="39"/>
      <c r="L126" s="42"/>
      <c r="M126" s="199"/>
      <c r="N126" s="200"/>
      <c r="O126" s="67"/>
      <c r="P126" s="67"/>
      <c r="Q126" s="67"/>
      <c r="R126" s="67"/>
      <c r="S126" s="67"/>
      <c r="T126" s="68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20" t="s">
        <v>157</v>
      </c>
      <c r="AU126" s="20" t="s">
        <v>147</v>
      </c>
    </row>
    <row r="127" spans="1:65" s="16" customFormat="1" ht="11.25">
      <c r="B127" s="236"/>
      <c r="C127" s="237"/>
      <c r="D127" s="196" t="s">
        <v>161</v>
      </c>
      <c r="E127" s="238" t="s">
        <v>19</v>
      </c>
      <c r="F127" s="239" t="s">
        <v>718</v>
      </c>
      <c r="G127" s="237"/>
      <c r="H127" s="238" t="s">
        <v>19</v>
      </c>
      <c r="I127" s="240"/>
      <c r="J127" s="237"/>
      <c r="K127" s="237"/>
      <c r="L127" s="241"/>
      <c r="M127" s="242"/>
      <c r="N127" s="243"/>
      <c r="O127" s="243"/>
      <c r="P127" s="243"/>
      <c r="Q127" s="243"/>
      <c r="R127" s="243"/>
      <c r="S127" s="243"/>
      <c r="T127" s="244"/>
      <c r="AT127" s="245" t="s">
        <v>161</v>
      </c>
      <c r="AU127" s="245" t="s">
        <v>147</v>
      </c>
      <c r="AV127" s="16" t="s">
        <v>77</v>
      </c>
      <c r="AW127" s="16" t="s">
        <v>31</v>
      </c>
      <c r="AX127" s="16" t="s">
        <v>69</v>
      </c>
      <c r="AY127" s="245" t="s">
        <v>146</v>
      </c>
    </row>
    <row r="128" spans="1:65" s="13" customFormat="1" ht="11.25">
      <c r="B128" s="203"/>
      <c r="C128" s="204"/>
      <c r="D128" s="196" t="s">
        <v>161</v>
      </c>
      <c r="E128" s="205" t="s">
        <v>19</v>
      </c>
      <c r="F128" s="206" t="s">
        <v>864</v>
      </c>
      <c r="G128" s="204"/>
      <c r="H128" s="207">
        <v>5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161</v>
      </c>
      <c r="AU128" s="213" t="s">
        <v>147</v>
      </c>
      <c r="AV128" s="13" t="s">
        <v>79</v>
      </c>
      <c r="AW128" s="13" t="s">
        <v>31</v>
      </c>
      <c r="AX128" s="13" t="s">
        <v>69</v>
      </c>
      <c r="AY128" s="213" t="s">
        <v>146</v>
      </c>
    </row>
    <row r="129" spans="1:65" s="14" customFormat="1" ht="11.25">
      <c r="B129" s="214"/>
      <c r="C129" s="215"/>
      <c r="D129" s="196" t="s">
        <v>161</v>
      </c>
      <c r="E129" s="216" t="s">
        <v>19</v>
      </c>
      <c r="F129" s="217" t="s">
        <v>163</v>
      </c>
      <c r="G129" s="215"/>
      <c r="H129" s="218">
        <v>5</v>
      </c>
      <c r="I129" s="219"/>
      <c r="J129" s="215"/>
      <c r="K129" s="215"/>
      <c r="L129" s="220"/>
      <c r="M129" s="221"/>
      <c r="N129" s="222"/>
      <c r="O129" s="222"/>
      <c r="P129" s="222"/>
      <c r="Q129" s="222"/>
      <c r="R129" s="222"/>
      <c r="S129" s="222"/>
      <c r="T129" s="223"/>
      <c r="AT129" s="224" t="s">
        <v>161</v>
      </c>
      <c r="AU129" s="224" t="s">
        <v>147</v>
      </c>
      <c r="AV129" s="14" t="s">
        <v>147</v>
      </c>
      <c r="AW129" s="14" t="s">
        <v>31</v>
      </c>
      <c r="AX129" s="14" t="s">
        <v>77</v>
      </c>
      <c r="AY129" s="224" t="s">
        <v>146</v>
      </c>
    </row>
    <row r="130" spans="1:65" s="12" customFormat="1" ht="22.9" customHeight="1">
      <c r="B130" s="166"/>
      <c r="C130" s="167"/>
      <c r="D130" s="168" t="s">
        <v>68</v>
      </c>
      <c r="E130" s="180" t="s">
        <v>446</v>
      </c>
      <c r="F130" s="180" t="s">
        <v>447</v>
      </c>
      <c r="G130" s="167"/>
      <c r="H130" s="167"/>
      <c r="I130" s="170"/>
      <c r="J130" s="181">
        <f>BK130</f>
        <v>0</v>
      </c>
      <c r="K130" s="167"/>
      <c r="L130" s="172"/>
      <c r="M130" s="173"/>
      <c r="N130" s="174"/>
      <c r="O130" s="174"/>
      <c r="P130" s="175">
        <f>SUM(P131:P133)</f>
        <v>0</v>
      </c>
      <c r="Q130" s="174"/>
      <c r="R130" s="175">
        <f>SUM(R131:R133)</f>
        <v>0</v>
      </c>
      <c r="S130" s="174"/>
      <c r="T130" s="176">
        <f>SUM(T131:T133)</f>
        <v>0</v>
      </c>
      <c r="AR130" s="177" t="s">
        <v>77</v>
      </c>
      <c r="AT130" s="178" t="s">
        <v>68</v>
      </c>
      <c r="AU130" s="178" t="s">
        <v>77</v>
      </c>
      <c r="AY130" s="177" t="s">
        <v>146</v>
      </c>
      <c r="BK130" s="179">
        <f>SUM(BK131:BK133)</f>
        <v>0</v>
      </c>
    </row>
    <row r="131" spans="1:65" s="2" customFormat="1" ht="24.2" customHeight="1">
      <c r="A131" s="37"/>
      <c r="B131" s="38"/>
      <c r="C131" s="182" t="s">
        <v>189</v>
      </c>
      <c r="D131" s="182" t="s">
        <v>151</v>
      </c>
      <c r="E131" s="183" t="s">
        <v>721</v>
      </c>
      <c r="F131" s="184" t="s">
        <v>722</v>
      </c>
      <c r="G131" s="185" t="s">
        <v>175</v>
      </c>
      <c r="H131" s="186">
        <v>23.795999999999999</v>
      </c>
      <c r="I131" s="187"/>
      <c r="J131" s="188">
        <f>ROUND(I131*H131,2)</f>
        <v>0</v>
      </c>
      <c r="K131" s="189"/>
      <c r="L131" s="42"/>
      <c r="M131" s="190" t="s">
        <v>19</v>
      </c>
      <c r="N131" s="191" t="s">
        <v>40</v>
      </c>
      <c r="O131" s="67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4" t="s">
        <v>155</v>
      </c>
      <c r="AT131" s="194" t="s">
        <v>151</v>
      </c>
      <c r="AU131" s="194" t="s">
        <v>79</v>
      </c>
      <c r="AY131" s="20" t="s">
        <v>146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20" t="s">
        <v>77</v>
      </c>
      <c r="BK131" s="195">
        <f>ROUND(I131*H131,2)</f>
        <v>0</v>
      </c>
      <c r="BL131" s="20" t="s">
        <v>155</v>
      </c>
      <c r="BM131" s="194" t="s">
        <v>939</v>
      </c>
    </row>
    <row r="132" spans="1:65" s="2" customFormat="1" ht="19.5">
      <c r="A132" s="37"/>
      <c r="B132" s="38"/>
      <c r="C132" s="39"/>
      <c r="D132" s="196" t="s">
        <v>157</v>
      </c>
      <c r="E132" s="39"/>
      <c r="F132" s="197" t="s">
        <v>724</v>
      </c>
      <c r="G132" s="39"/>
      <c r="H132" s="39"/>
      <c r="I132" s="198"/>
      <c r="J132" s="39"/>
      <c r="K132" s="39"/>
      <c r="L132" s="42"/>
      <c r="M132" s="199"/>
      <c r="N132" s="200"/>
      <c r="O132" s="67"/>
      <c r="P132" s="67"/>
      <c r="Q132" s="67"/>
      <c r="R132" s="67"/>
      <c r="S132" s="67"/>
      <c r="T132" s="68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20" t="s">
        <v>157</v>
      </c>
      <c r="AU132" s="20" t="s">
        <v>79</v>
      </c>
    </row>
    <row r="133" spans="1:65" s="2" customFormat="1" ht="11.25">
      <c r="A133" s="37"/>
      <c r="B133" s="38"/>
      <c r="C133" s="39"/>
      <c r="D133" s="201" t="s">
        <v>159</v>
      </c>
      <c r="E133" s="39"/>
      <c r="F133" s="202" t="s">
        <v>725</v>
      </c>
      <c r="G133" s="39"/>
      <c r="H133" s="39"/>
      <c r="I133" s="198"/>
      <c r="J133" s="39"/>
      <c r="K133" s="39"/>
      <c r="L133" s="42"/>
      <c r="M133" s="199"/>
      <c r="N133" s="200"/>
      <c r="O133" s="67"/>
      <c r="P133" s="67"/>
      <c r="Q133" s="67"/>
      <c r="R133" s="67"/>
      <c r="S133" s="67"/>
      <c r="T133" s="68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20" t="s">
        <v>159</v>
      </c>
      <c r="AU133" s="20" t="s">
        <v>79</v>
      </c>
    </row>
    <row r="134" spans="1:65" s="12" customFormat="1" ht="25.9" customHeight="1">
      <c r="B134" s="166"/>
      <c r="C134" s="167"/>
      <c r="D134" s="168" t="s">
        <v>68</v>
      </c>
      <c r="E134" s="169" t="s">
        <v>223</v>
      </c>
      <c r="F134" s="169" t="s">
        <v>611</v>
      </c>
      <c r="G134" s="167"/>
      <c r="H134" s="167"/>
      <c r="I134" s="170"/>
      <c r="J134" s="171">
        <f>BK134</f>
        <v>0</v>
      </c>
      <c r="K134" s="167"/>
      <c r="L134" s="172"/>
      <c r="M134" s="173"/>
      <c r="N134" s="174"/>
      <c r="O134" s="174"/>
      <c r="P134" s="175">
        <f>P135+SUM(P136:P227)</f>
        <v>0</v>
      </c>
      <c r="Q134" s="174"/>
      <c r="R134" s="175">
        <f>R135+SUM(R136:R227)</f>
        <v>0</v>
      </c>
      <c r="S134" s="174"/>
      <c r="T134" s="176">
        <f>T135+SUM(T136:T227)</f>
        <v>0</v>
      </c>
      <c r="AR134" s="177" t="s">
        <v>147</v>
      </c>
      <c r="AT134" s="178" t="s">
        <v>68</v>
      </c>
      <c r="AU134" s="178" t="s">
        <v>69</v>
      </c>
      <c r="AY134" s="177" t="s">
        <v>146</v>
      </c>
      <c r="BK134" s="179">
        <f>BK135+SUM(BK136:BK227)</f>
        <v>0</v>
      </c>
    </row>
    <row r="135" spans="1:65" s="2" customFormat="1" ht="16.5" customHeight="1">
      <c r="A135" s="37"/>
      <c r="B135" s="38"/>
      <c r="C135" s="182" t="s">
        <v>205</v>
      </c>
      <c r="D135" s="182" t="s">
        <v>151</v>
      </c>
      <c r="E135" s="183" t="s">
        <v>866</v>
      </c>
      <c r="F135" s="184" t="s">
        <v>867</v>
      </c>
      <c r="G135" s="185" t="s">
        <v>235</v>
      </c>
      <c r="H135" s="186">
        <v>250</v>
      </c>
      <c r="I135" s="187"/>
      <c r="J135" s="188">
        <f>ROUND(I135*H135,2)</f>
        <v>0</v>
      </c>
      <c r="K135" s="189"/>
      <c r="L135" s="42"/>
      <c r="M135" s="190" t="s">
        <v>19</v>
      </c>
      <c r="N135" s="191" t="s">
        <v>40</v>
      </c>
      <c r="O135" s="67"/>
      <c r="P135" s="192">
        <f>O135*H135</f>
        <v>0</v>
      </c>
      <c r="Q135" s="192">
        <v>0</v>
      </c>
      <c r="R135" s="192">
        <f>Q135*H135</f>
        <v>0</v>
      </c>
      <c r="S135" s="192">
        <v>0</v>
      </c>
      <c r="T135" s="19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4" t="s">
        <v>155</v>
      </c>
      <c r="AT135" s="194" t="s">
        <v>151</v>
      </c>
      <c r="AU135" s="194" t="s">
        <v>77</v>
      </c>
      <c r="AY135" s="20" t="s">
        <v>146</v>
      </c>
      <c r="BE135" s="195">
        <f>IF(N135="základní",J135,0)</f>
        <v>0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20" t="s">
        <v>77</v>
      </c>
      <c r="BK135" s="195">
        <f>ROUND(I135*H135,2)</f>
        <v>0</v>
      </c>
      <c r="BL135" s="20" t="s">
        <v>155</v>
      </c>
      <c r="BM135" s="194" t="s">
        <v>79</v>
      </c>
    </row>
    <row r="136" spans="1:65" s="2" customFormat="1" ht="11.25">
      <c r="A136" s="37"/>
      <c r="B136" s="38"/>
      <c r="C136" s="39"/>
      <c r="D136" s="196" t="s">
        <v>157</v>
      </c>
      <c r="E136" s="39"/>
      <c r="F136" s="197" t="s">
        <v>867</v>
      </c>
      <c r="G136" s="39"/>
      <c r="H136" s="39"/>
      <c r="I136" s="198"/>
      <c r="J136" s="39"/>
      <c r="K136" s="39"/>
      <c r="L136" s="42"/>
      <c r="M136" s="199"/>
      <c r="N136" s="200"/>
      <c r="O136" s="67"/>
      <c r="P136" s="67"/>
      <c r="Q136" s="67"/>
      <c r="R136" s="67"/>
      <c r="S136" s="67"/>
      <c r="T136" s="68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20" t="s">
        <v>157</v>
      </c>
      <c r="AU136" s="20" t="s">
        <v>77</v>
      </c>
    </row>
    <row r="137" spans="1:65" s="2" customFormat="1" ht="19.5">
      <c r="A137" s="37"/>
      <c r="B137" s="38"/>
      <c r="C137" s="39"/>
      <c r="D137" s="196" t="s">
        <v>729</v>
      </c>
      <c r="E137" s="39"/>
      <c r="F137" s="261" t="s">
        <v>868</v>
      </c>
      <c r="G137" s="39"/>
      <c r="H137" s="39"/>
      <c r="I137" s="198"/>
      <c r="J137" s="39"/>
      <c r="K137" s="39"/>
      <c r="L137" s="42"/>
      <c r="M137" s="199"/>
      <c r="N137" s="200"/>
      <c r="O137" s="67"/>
      <c r="P137" s="67"/>
      <c r="Q137" s="67"/>
      <c r="R137" s="67"/>
      <c r="S137" s="67"/>
      <c r="T137" s="68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20" t="s">
        <v>729</v>
      </c>
      <c r="AU137" s="20" t="s">
        <v>77</v>
      </c>
    </row>
    <row r="138" spans="1:65" s="13" customFormat="1" ht="11.25">
      <c r="B138" s="203"/>
      <c r="C138" s="204"/>
      <c r="D138" s="196" t="s">
        <v>161</v>
      </c>
      <c r="E138" s="205" t="s">
        <v>19</v>
      </c>
      <c r="F138" s="206" t="s">
        <v>869</v>
      </c>
      <c r="G138" s="204"/>
      <c r="H138" s="207">
        <v>250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161</v>
      </c>
      <c r="AU138" s="213" t="s">
        <v>77</v>
      </c>
      <c r="AV138" s="13" t="s">
        <v>79</v>
      </c>
      <c r="AW138" s="13" t="s">
        <v>31</v>
      </c>
      <c r="AX138" s="13" t="s">
        <v>77</v>
      </c>
      <c r="AY138" s="213" t="s">
        <v>146</v>
      </c>
    </row>
    <row r="139" spans="1:65" s="2" customFormat="1" ht="16.5" customHeight="1">
      <c r="A139" s="37"/>
      <c r="B139" s="38"/>
      <c r="C139" s="182" t="s">
        <v>211</v>
      </c>
      <c r="D139" s="182" t="s">
        <v>151</v>
      </c>
      <c r="E139" s="183" t="s">
        <v>726</v>
      </c>
      <c r="F139" s="184" t="s">
        <v>870</v>
      </c>
      <c r="G139" s="185" t="s">
        <v>734</v>
      </c>
      <c r="H139" s="186">
        <v>50</v>
      </c>
      <c r="I139" s="187"/>
      <c r="J139" s="188">
        <f>ROUND(I139*H139,2)</f>
        <v>0</v>
      </c>
      <c r="K139" s="189"/>
      <c r="L139" s="42"/>
      <c r="M139" s="190" t="s">
        <v>19</v>
      </c>
      <c r="N139" s="191" t="s">
        <v>40</v>
      </c>
      <c r="O139" s="67"/>
      <c r="P139" s="192">
        <f>O139*H139</f>
        <v>0</v>
      </c>
      <c r="Q139" s="192">
        <v>0</v>
      </c>
      <c r="R139" s="192">
        <f>Q139*H139</f>
        <v>0</v>
      </c>
      <c r="S139" s="192">
        <v>0</v>
      </c>
      <c r="T139" s="19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4" t="s">
        <v>155</v>
      </c>
      <c r="AT139" s="194" t="s">
        <v>151</v>
      </c>
      <c r="AU139" s="194" t="s">
        <v>77</v>
      </c>
      <c r="AY139" s="20" t="s">
        <v>146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20" t="s">
        <v>77</v>
      </c>
      <c r="BK139" s="195">
        <f>ROUND(I139*H139,2)</f>
        <v>0</v>
      </c>
      <c r="BL139" s="20" t="s">
        <v>155</v>
      </c>
      <c r="BM139" s="194" t="s">
        <v>155</v>
      </c>
    </row>
    <row r="140" spans="1:65" s="2" customFormat="1" ht="11.25">
      <c r="A140" s="37"/>
      <c r="B140" s="38"/>
      <c r="C140" s="39"/>
      <c r="D140" s="196" t="s">
        <v>157</v>
      </c>
      <c r="E140" s="39"/>
      <c r="F140" s="197" t="s">
        <v>870</v>
      </c>
      <c r="G140" s="39"/>
      <c r="H140" s="39"/>
      <c r="I140" s="198"/>
      <c r="J140" s="39"/>
      <c r="K140" s="39"/>
      <c r="L140" s="42"/>
      <c r="M140" s="199"/>
      <c r="N140" s="200"/>
      <c r="O140" s="67"/>
      <c r="P140" s="67"/>
      <c r="Q140" s="67"/>
      <c r="R140" s="67"/>
      <c r="S140" s="67"/>
      <c r="T140" s="68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20" t="s">
        <v>157</v>
      </c>
      <c r="AU140" s="20" t="s">
        <v>77</v>
      </c>
    </row>
    <row r="141" spans="1:65" s="2" customFormat="1" ht="19.5">
      <c r="A141" s="37"/>
      <c r="B141" s="38"/>
      <c r="C141" s="39"/>
      <c r="D141" s="196" t="s">
        <v>729</v>
      </c>
      <c r="E141" s="39"/>
      <c r="F141" s="261" t="s">
        <v>871</v>
      </c>
      <c r="G141" s="39"/>
      <c r="H141" s="39"/>
      <c r="I141" s="198"/>
      <c r="J141" s="39"/>
      <c r="K141" s="39"/>
      <c r="L141" s="42"/>
      <c r="M141" s="199"/>
      <c r="N141" s="200"/>
      <c r="O141" s="67"/>
      <c r="P141" s="67"/>
      <c r="Q141" s="67"/>
      <c r="R141" s="67"/>
      <c r="S141" s="67"/>
      <c r="T141" s="68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20" t="s">
        <v>729</v>
      </c>
      <c r="AU141" s="20" t="s">
        <v>77</v>
      </c>
    </row>
    <row r="142" spans="1:65" s="13" customFormat="1" ht="11.25">
      <c r="B142" s="203"/>
      <c r="C142" s="204"/>
      <c r="D142" s="196" t="s">
        <v>161</v>
      </c>
      <c r="E142" s="205" t="s">
        <v>19</v>
      </c>
      <c r="F142" s="206" t="s">
        <v>486</v>
      </c>
      <c r="G142" s="204"/>
      <c r="H142" s="207">
        <v>50</v>
      </c>
      <c r="I142" s="208"/>
      <c r="J142" s="204"/>
      <c r="K142" s="204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161</v>
      </c>
      <c r="AU142" s="213" t="s">
        <v>77</v>
      </c>
      <c r="AV142" s="13" t="s">
        <v>79</v>
      </c>
      <c r="AW142" s="13" t="s">
        <v>31</v>
      </c>
      <c r="AX142" s="13" t="s">
        <v>77</v>
      </c>
      <c r="AY142" s="213" t="s">
        <v>146</v>
      </c>
    </row>
    <row r="143" spans="1:65" s="2" customFormat="1" ht="16.5" customHeight="1">
      <c r="A143" s="37"/>
      <c r="B143" s="38"/>
      <c r="C143" s="182" t="s">
        <v>216</v>
      </c>
      <c r="D143" s="182" t="s">
        <v>151</v>
      </c>
      <c r="E143" s="183" t="s">
        <v>732</v>
      </c>
      <c r="F143" s="184" t="s">
        <v>872</v>
      </c>
      <c r="G143" s="185" t="s">
        <v>734</v>
      </c>
      <c r="H143" s="186">
        <v>50</v>
      </c>
      <c r="I143" s="187"/>
      <c r="J143" s="188">
        <f>ROUND(I143*H143,2)</f>
        <v>0</v>
      </c>
      <c r="K143" s="189"/>
      <c r="L143" s="42"/>
      <c r="M143" s="190" t="s">
        <v>19</v>
      </c>
      <c r="N143" s="191" t="s">
        <v>40</v>
      </c>
      <c r="O143" s="67"/>
      <c r="P143" s="192">
        <f>O143*H143</f>
        <v>0</v>
      </c>
      <c r="Q143" s="192">
        <v>0</v>
      </c>
      <c r="R143" s="192">
        <f>Q143*H143</f>
        <v>0</v>
      </c>
      <c r="S143" s="192">
        <v>0</v>
      </c>
      <c r="T143" s="19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4" t="s">
        <v>155</v>
      </c>
      <c r="AT143" s="194" t="s">
        <v>151</v>
      </c>
      <c r="AU143" s="194" t="s">
        <v>77</v>
      </c>
      <c r="AY143" s="20" t="s">
        <v>146</v>
      </c>
      <c r="BE143" s="195">
        <f>IF(N143="základní",J143,0)</f>
        <v>0</v>
      </c>
      <c r="BF143" s="195">
        <f>IF(N143="snížená",J143,0)</f>
        <v>0</v>
      </c>
      <c r="BG143" s="195">
        <f>IF(N143="zákl. přenesená",J143,0)</f>
        <v>0</v>
      </c>
      <c r="BH143" s="195">
        <f>IF(N143="sníž. přenesená",J143,0)</f>
        <v>0</v>
      </c>
      <c r="BI143" s="195">
        <f>IF(N143="nulová",J143,0)</f>
        <v>0</v>
      </c>
      <c r="BJ143" s="20" t="s">
        <v>77</v>
      </c>
      <c r="BK143" s="195">
        <f>ROUND(I143*H143,2)</f>
        <v>0</v>
      </c>
      <c r="BL143" s="20" t="s">
        <v>155</v>
      </c>
      <c r="BM143" s="194" t="s">
        <v>189</v>
      </c>
    </row>
    <row r="144" spans="1:65" s="2" customFormat="1" ht="11.25">
      <c r="A144" s="37"/>
      <c r="B144" s="38"/>
      <c r="C144" s="39"/>
      <c r="D144" s="196" t="s">
        <v>157</v>
      </c>
      <c r="E144" s="39"/>
      <c r="F144" s="197" t="s">
        <v>872</v>
      </c>
      <c r="G144" s="39"/>
      <c r="H144" s="39"/>
      <c r="I144" s="198"/>
      <c r="J144" s="39"/>
      <c r="K144" s="39"/>
      <c r="L144" s="42"/>
      <c r="M144" s="199"/>
      <c r="N144" s="200"/>
      <c r="O144" s="67"/>
      <c r="P144" s="67"/>
      <c r="Q144" s="67"/>
      <c r="R144" s="67"/>
      <c r="S144" s="67"/>
      <c r="T144" s="68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20" t="s">
        <v>157</v>
      </c>
      <c r="AU144" s="20" t="s">
        <v>77</v>
      </c>
    </row>
    <row r="145" spans="1:65" s="2" customFormat="1" ht="19.5">
      <c r="A145" s="37"/>
      <c r="B145" s="38"/>
      <c r="C145" s="39"/>
      <c r="D145" s="196" t="s">
        <v>729</v>
      </c>
      <c r="E145" s="39"/>
      <c r="F145" s="261" t="s">
        <v>873</v>
      </c>
      <c r="G145" s="39"/>
      <c r="H145" s="39"/>
      <c r="I145" s="198"/>
      <c r="J145" s="39"/>
      <c r="K145" s="39"/>
      <c r="L145" s="42"/>
      <c r="M145" s="199"/>
      <c r="N145" s="200"/>
      <c r="O145" s="67"/>
      <c r="P145" s="67"/>
      <c r="Q145" s="67"/>
      <c r="R145" s="67"/>
      <c r="S145" s="67"/>
      <c r="T145" s="68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20" t="s">
        <v>729</v>
      </c>
      <c r="AU145" s="20" t="s">
        <v>77</v>
      </c>
    </row>
    <row r="146" spans="1:65" s="13" customFormat="1" ht="11.25">
      <c r="B146" s="203"/>
      <c r="C146" s="204"/>
      <c r="D146" s="196" t="s">
        <v>161</v>
      </c>
      <c r="E146" s="205" t="s">
        <v>19</v>
      </c>
      <c r="F146" s="206" t="s">
        <v>486</v>
      </c>
      <c r="G146" s="204"/>
      <c r="H146" s="207">
        <v>50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161</v>
      </c>
      <c r="AU146" s="213" t="s">
        <v>77</v>
      </c>
      <c r="AV146" s="13" t="s">
        <v>79</v>
      </c>
      <c r="AW146" s="13" t="s">
        <v>31</v>
      </c>
      <c r="AX146" s="13" t="s">
        <v>77</v>
      </c>
      <c r="AY146" s="213" t="s">
        <v>146</v>
      </c>
    </row>
    <row r="147" spans="1:65" s="2" customFormat="1" ht="16.5" customHeight="1">
      <c r="A147" s="37"/>
      <c r="B147" s="38"/>
      <c r="C147" s="182" t="s">
        <v>222</v>
      </c>
      <c r="D147" s="182" t="s">
        <v>151</v>
      </c>
      <c r="E147" s="183" t="s">
        <v>737</v>
      </c>
      <c r="F147" s="184" t="s">
        <v>874</v>
      </c>
      <c r="G147" s="185" t="s">
        <v>734</v>
      </c>
      <c r="H147" s="186">
        <v>4</v>
      </c>
      <c r="I147" s="187"/>
      <c r="J147" s="188">
        <f>ROUND(I147*H147,2)</f>
        <v>0</v>
      </c>
      <c r="K147" s="189"/>
      <c r="L147" s="42"/>
      <c r="M147" s="190" t="s">
        <v>19</v>
      </c>
      <c r="N147" s="191" t="s">
        <v>40</v>
      </c>
      <c r="O147" s="67"/>
      <c r="P147" s="192">
        <f>O147*H147</f>
        <v>0</v>
      </c>
      <c r="Q147" s="192">
        <v>0</v>
      </c>
      <c r="R147" s="192">
        <f>Q147*H147</f>
        <v>0</v>
      </c>
      <c r="S147" s="192">
        <v>0</v>
      </c>
      <c r="T147" s="19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4" t="s">
        <v>155</v>
      </c>
      <c r="AT147" s="194" t="s">
        <v>151</v>
      </c>
      <c r="AU147" s="194" t="s">
        <v>77</v>
      </c>
      <c r="AY147" s="20" t="s">
        <v>146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20" t="s">
        <v>77</v>
      </c>
      <c r="BK147" s="195">
        <f>ROUND(I147*H147,2)</f>
        <v>0</v>
      </c>
      <c r="BL147" s="20" t="s">
        <v>155</v>
      </c>
      <c r="BM147" s="194" t="s">
        <v>211</v>
      </c>
    </row>
    <row r="148" spans="1:65" s="2" customFormat="1" ht="11.25">
      <c r="A148" s="37"/>
      <c r="B148" s="38"/>
      <c r="C148" s="39"/>
      <c r="D148" s="196" t="s">
        <v>157</v>
      </c>
      <c r="E148" s="39"/>
      <c r="F148" s="197" t="s">
        <v>874</v>
      </c>
      <c r="G148" s="39"/>
      <c r="H148" s="39"/>
      <c r="I148" s="198"/>
      <c r="J148" s="39"/>
      <c r="K148" s="39"/>
      <c r="L148" s="42"/>
      <c r="M148" s="199"/>
      <c r="N148" s="200"/>
      <c r="O148" s="67"/>
      <c r="P148" s="67"/>
      <c r="Q148" s="67"/>
      <c r="R148" s="67"/>
      <c r="S148" s="67"/>
      <c r="T148" s="68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20" t="s">
        <v>157</v>
      </c>
      <c r="AU148" s="20" t="s">
        <v>77</v>
      </c>
    </row>
    <row r="149" spans="1:65" s="2" customFormat="1" ht="19.5">
      <c r="A149" s="37"/>
      <c r="B149" s="38"/>
      <c r="C149" s="39"/>
      <c r="D149" s="196" t="s">
        <v>729</v>
      </c>
      <c r="E149" s="39"/>
      <c r="F149" s="261" t="s">
        <v>875</v>
      </c>
      <c r="G149" s="39"/>
      <c r="H149" s="39"/>
      <c r="I149" s="198"/>
      <c r="J149" s="39"/>
      <c r="K149" s="39"/>
      <c r="L149" s="42"/>
      <c r="M149" s="199"/>
      <c r="N149" s="200"/>
      <c r="O149" s="67"/>
      <c r="P149" s="67"/>
      <c r="Q149" s="67"/>
      <c r="R149" s="67"/>
      <c r="S149" s="67"/>
      <c r="T149" s="68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20" t="s">
        <v>729</v>
      </c>
      <c r="AU149" s="20" t="s">
        <v>77</v>
      </c>
    </row>
    <row r="150" spans="1:65" s="13" customFormat="1" ht="11.25">
      <c r="B150" s="203"/>
      <c r="C150" s="204"/>
      <c r="D150" s="196" t="s">
        <v>161</v>
      </c>
      <c r="E150" s="205" t="s">
        <v>19</v>
      </c>
      <c r="F150" s="206" t="s">
        <v>155</v>
      </c>
      <c r="G150" s="204"/>
      <c r="H150" s="207">
        <v>4</v>
      </c>
      <c r="I150" s="208"/>
      <c r="J150" s="204"/>
      <c r="K150" s="204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161</v>
      </c>
      <c r="AU150" s="213" t="s">
        <v>77</v>
      </c>
      <c r="AV150" s="13" t="s">
        <v>79</v>
      </c>
      <c r="AW150" s="13" t="s">
        <v>31</v>
      </c>
      <c r="AX150" s="13" t="s">
        <v>77</v>
      </c>
      <c r="AY150" s="213" t="s">
        <v>146</v>
      </c>
    </row>
    <row r="151" spans="1:65" s="2" customFormat="1" ht="16.5" customHeight="1">
      <c r="A151" s="37"/>
      <c r="B151" s="38"/>
      <c r="C151" s="182" t="s">
        <v>228</v>
      </c>
      <c r="D151" s="182" t="s">
        <v>151</v>
      </c>
      <c r="E151" s="183" t="s">
        <v>741</v>
      </c>
      <c r="F151" s="184" t="s">
        <v>876</v>
      </c>
      <c r="G151" s="185" t="s">
        <v>734</v>
      </c>
      <c r="H151" s="186">
        <v>5</v>
      </c>
      <c r="I151" s="187"/>
      <c r="J151" s="188">
        <f>ROUND(I151*H151,2)</f>
        <v>0</v>
      </c>
      <c r="K151" s="189"/>
      <c r="L151" s="42"/>
      <c r="M151" s="190" t="s">
        <v>19</v>
      </c>
      <c r="N151" s="191" t="s">
        <v>40</v>
      </c>
      <c r="O151" s="67"/>
      <c r="P151" s="192">
        <f>O151*H151</f>
        <v>0</v>
      </c>
      <c r="Q151" s="192">
        <v>0</v>
      </c>
      <c r="R151" s="192">
        <f>Q151*H151</f>
        <v>0</v>
      </c>
      <c r="S151" s="192">
        <v>0</v>
      </c>
      <c r="T151" s="19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4" t="s">
        <v>155</v>
      </c>
      <c r="AT151" s="194" t="s">
        <v>151</v>
      </c>
      <c r="AU151" s="194" t="s">
        <v>77</v>
      </c>
      <c r="AY151" s="20" t="s">
        <v>146</v>
      </c>
      <c r="BE151" s="195">
        <f>IF(N151="základní",J151,0)</f>
        <v>0</v>
      </c>
      <c r="BF151" s="195">
        <f>IF(N151="snížená",J151,0)</f>
        <v>0</v>
      </c>
      <c r="BG151" s="195">
        <f>IF(N151="zákl. přenesená",J151,0)</f>
        <v>0</v>
      </c>
      <c r="BH151" s="195">
        <f>IF(N151="sníž. přenesená",J151,0)</f>
        <v>0</v>
      </c>
      <c r="BI151" s="195">
        <f>IF(N151="nulová",J151,0)</f>
        <v>0</v>
      </c>
      <c r="BJ151" s="20" t="s">
        <v>77</v>
      </c>
      <c r="BK151" s="195">
        <f>ROUND(I151*H151,2)</f>
        <v>0</v>
      </c>
      <c r="BL151" s="20" t="s">
        <v>155</v>
      </c>
      <c r="BM151" s="194" t="s">
        <v>222</v>
      </c>
    </row>
    <row r="152" spans="1:65" s="2" customFormat="1" ht="11.25">
      <c r="A152" s="37"/>
      <c r="B152" s="38"/>
      <c r="C152" s="39"/>
      <c r="D152" s="196" t="s">
        <v>157</v>
      </c>
      <c r="E152" s="39"/>
      <c r="F152" s="197" t="s">
        <v>876</v>
      </c>
      <c r="G152" s="39"/>
      <c r="H152" s="39"/>
      <c r="I152" s="198"/>
      <c r="J152" s="39"/>
      <c r="K152" s="39"/>
      <c r="L152" s="42"/>
      <c r="M152" s="199"/>
      <c r="N152" s="200"/>
      <c r="O152" s="67"/>
      <c r="P152" s="67"/>
      <c r="Q152" s="67"/>
      <c r="R152" s="67"/>
      <c r="S152" s="67"/>
      <c r="T152" s="68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20" t="s">
        <v>157</v>
      </c>
      <c r="AU152" s="20" t="s">
        <v>77</v>
      </c>
    </row>
    <row r="153" spans="1:65" s="2" customFormat="1" ht="19.5">
      <c r="A153" s="37"/>
      <c r="B153" s="38"/>
      <c r="C153" s="39"/>
      <c r="D153" s="196" t="s">
        <v>729</v>
      </c>
      <c r="E153" s="39"/>
      <c r="F153" s="261" t="s">
        <v>877</v>
      </c>
      <c r="G153" s="39"/>
      <c r="H153" s="39"/>
      <c r="I153" s="198"/>
      <c r="J153" s="39"/>
      <c r="K153" s="39"/>
      <c r="L153" s="42"/>
      <c r="M153" s="199"/>
      <c r="N153" s="200"/>
      <c r="O153" s="67"/>
      <c r="P153" s="67"/>
      <c r="Q153" s="67"/>
      <c r="R153" s="67"/>
      <c r="S153" s="67"/>
      <c r="T153" s="68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20" t="s">
        <v>729</v>
      </c>
      <c r="AU153" s="20" t="s">
        <v>77</v>
      </c>
    </row>
    <row r="154" spans="1:65" s="13" customFormat="1" ht="11.25">
      <c r="B154" s="203"/>
      <c r="C154" s="204"/>
      <c r="D154" s="196" t="s">
        <v>161</v>
      </c>
      <c r="E154" s="205" t="s">
        <v>19</v>
      </c>
      <c r="F154" s="206" t="s">
        <v>193</v>
      </c>
      <c r="G154" s="204"/>
      <c r="H154" s="207">
        <v>5</v>
      </c>
      <c r="I154" s="208"/>
      <c r="J154" s="204"/>
      <c r="K154" s="204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161</v>
      </c>
      <c r="AU154" s="213" t="s">
        <v>77</v>
      </c>
      <c r="AV154" s="13" t="s">
        <v>79</v>
      </c>
      <c r="AW154" s="13" t="s">
        <v>31</v>
      </c>
      <c r="AX154" s="13" t="s">
        <v>77</v>
      </c>
      <c r="AY154" s="213" t="s">
        <v>146</v>
      </c>
    </row>
    <row r="155" spans="1:65" s="2" customFormat="1" ht="16.5" customHeight="1">
      <c r="A155" s="37"/>
      <c r="B155" s="38"/>
      <c r="C155" s="182" t="s">
        <v>8</v>
      </c>
      <c r="D155" s="182" t="s">
        <v>151</v>
      </c>
      <c r="E155" s="183" t="s">
        <v>745</v>
      </c>
      <c r="F155" s="184" t="s">
        <v>878</v>
      </c>
      <c r="G155" s="185" t="s">
        <v>734</v>
      </c>
      <c r="H155" s="186">
        <v>10</v>
      </c>
      <c r="I155" s="187"/>
      <c r="J155" s="188">
        <f>ROUND(I155*H155,2)</f>
        <v>0</v>
      </c>
      <c r="K155" s="189"/>
      <c r="L155" s="42"/>
      <c r="M155" s="190" t="s">
        <v>19</v>
      </c>
      <c r="N155" s="191" t="s">
        <v>40</v>
      </c>
      <c r="O155" s="67"/>
      <c r="P155" s="192">
        <f>O155*H155</f>
        <v>0</v>
      </c>
      <c r="Q155" s="192">
        <v>0</v>
      </c>
      <c r="R155" s="192">
        <f>Q155*H155</f>
        <v>0</v>
      </c>
      <c r="S155" s="192">
        <v>0</v>
      </c>
      <c r="T155" s="19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4" t="s">
        <v>155</v>
      </c>
      <c r="AT155" s="194" t="s">
        <v>151</v>
      </c>
      <c r="AU155" s="194" t="s">
        <v>77</v>
      </c>
      <c r="AY155" s="20" t="s">
        <v>146</v>
      </c>
      <c r="BE155" s="195">
        <f>IF(N155="základní",J155,0)</f>
        <v>0</v>
      </c>
      <c r="BF155" s="195">
        <f>IF(N155="snížená",J155,0)</f>
        <v>0</v>
      </c>
      <c r="BG155" s="195">
        <f>IF(N155="zákl. přenesená",J155,0)</f>
        <v>0</v>
      </c>
      <c r="BH155" s="195">
        <f>IF(N155="sníž. přenesená",J155,0)</f>
        <v>0</v>
      </c>
      <c r="BI155" s="195">
        <f>IF(N155="nulová",J155,0)</f>
        <v>0</v>
      </c>
      <c r="BJ155" s="20" t="s">
        <v>77</v>
      </c>
      <c r="BK155" s="195">
        <f>ROUND(I155*H155,2)</f>
        <v>0</v>
      </c>
      <c r="BL155" s="20" t="s">
        <v>155</v>
      </c>
      <c r="BM155" s="194" t="s">
        <v>8</v>
      </c>
    </row>
    <row r="156" spans="1:65" s="2" customFormat="1" ht="11.25">
      <c r="A156" s="37"/>
      <c r="B156" s="38"/>
      <c r="C156" s="39"/>
      <c r="D156" s="196" t="s">
        <v>157</v>
      </c>
      <c r="E156" s="39"/>
      <c r="F156" s="197" t="s">
        <v>878</v>
      </c>
      <c r="G156" s="39"/>
      <c r="H156" s="39"/>
      <c r="I156" s="198"/>
      <c r="J156" s="39"/>
      <c r="K156" s="39"/>
      <c r="L156" s="42"/>
      <c r="M156" s="199"/>
      <c r="N156" s="200"/>
      <c r="O156" s="67"/>
      <c r="P156" s="67"/>
      <c r="Q156" s="67"/>
      <c r="R156" s="67"/>
      <c r="S156" s="67"/>
      <c r="T156" s="68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20" t="s">
        <v>157</v>
      </c>
      <c r="AU156" s="20" t="s">
        <v>77</v>
      </c>
    </row>
    <row r="157" spans="1:65" s="2" customFormat="1" ht="19.5">
      <c r="A157" s="37"/>
      <c r="B157" s="38"/>
      <c r="C157" s="39"/>
      <c r="D157" s="196" t="s">
        <v>729</v>
      </c>
      <c r="E157" s="39"/>
      <c r="F157" s="261" t="s">
        <v>879</v>
      </c>
      <c r="G157" s="39"/>
      <c r="H157" s="39"/>
      <c r="I157" s="198"/>
      <c r="J157" s="39"/>
      <c r="K157" s="39"/>
      <c r="L157" s="42"/>
      <c r="M157" s="199"/>
      <c r="N157" s="200"/>
      <c r="O157" s="67"/>
      <c r="P157" s="67"/>
      <c r="Q157" s="67"/>
      <c r="R157" s="67"/>
      <c r="S157" s="67"/>
      <c r="T157" s="68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20" t="s">
        <v>729</v>
      </c>
      <c r="AU157" s="20" t="s">
        <v>77</v>
      </c>
    </row>
    <row r="158" spans="1:65" s="13" customFormat="1" ht="11.25">
      <c r="B158" s="203"/>
      <c r="C158" s="204"/>
      <c r="D158" s="196" t="s">
        <v>161</v>
      </c>
      <c r="E158" s="205" t="s">
        <v>19</v>
      </c>
      <c r="F158" s="206" t="s">
        <v>222</v>
      </c>
      <c r="G158" s="204"/>
      <c r="H158" s="207">
        <v>10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161</v>
      </c>
      <c r="AU158" s="213" t="s">
        <v>77</v>
      </c>
      <c r="AV158" s="13" t="s">
        <v>79</v>
      </c>
      <c r="AW158" s="13" t="s">
        <v>31</v>
      </c>
      <c r="AX158" s="13" t="s">
        <v>77</v>
      </c>
      <c r="AY158" s="213" t="s">
        <v>146</v>
      </c>
    </row>
    <row r="159" spans="1:65" s="2" customFormat="1" ht="24.2" customHeight="1">
      <c r="A159" s="37"/>
      <c r="B159" s="38"/>
      <c r="C159" s="182" t="s">
        <v>239</v>
      </c>
      <c r="D159" s="182" t="s">
        <v>151</v>
      </c>
      <c r="E159" s="183" t="s">
        <v>749</v>
      </c>
      <c r="F159" s="184" t="s">
        <v>880</v>
      </c>
      <c r="G159" s="185" t="s">
        <v>734</v>
      </c>
      <c r="H159" s="186">
        <v>150</v>
      </c>
      <c r="I159" s="187"/>
      <c r="J159" s="188">
        <f>ROUND(I159*H159,2)</f>
        <v>0</v>
      </c>
      <c r="K159" s="189"/>
      <c r="L159" s="42"/>
      <c r="M159" s="190" t="s">
        <v>19</v>
      </c>
      <c r="N159" s="191" t="s">
        <v>40</v>
      </c>
      <c r="O159" s="67"/>
      <c r="P159" s="192">
        <f>O159*H159</f>
        <v>0</v>
      </c>
      <c r="Q159" s="192">
        <v>0</v>
      </c>
      <c r="R159" s="192">
        <f>Q159*H159</f>
        <v>0</v>
      </c>
      <c r="S159" s="192">
        <v>0</v>
      </c>
      <c r="T159" s="19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4" t="s">
        <v>155</v>
      </c>
      <c r="AT159" s="194" t="s">
        <v>151</v>
      </c>
      <c r="AU159" s="194" t="s">
        <v>77</v>
      </c>
      <c r="AY159" s="20" t="s">
        <v>146</v>
      </c>
      <c r="BE159" s="195">
        <f>IF(N159="základní",J159,0)</f>
        <v>0</v>
      </c>
      <c r="BF159" s="195">
        <f>IF(N159="snížená",J159,0)</f>
        <v>0</v>
      </c>
      <c r="BG159" s="195">
        <f>IF(N159="zákl. přenesená",J159,0)</f>
        <v>0</v>
      </c>
      <c r="BH159" s="195">
        <f>IF(N159="sníž. přenesená",J159,0)</f>
        <v>0</v>
      </c>
      <c r="BI159" s="195">
        <f>IF(N159="nulová",J159,0)</f>
        <v>0</v>
      </c>
      <c r="BJ159" s="20" t="s">
        <v>77</v>
      </c>
      <c r="BK159" s="195">
        <f>ROUND(I159*H159,2)</f>
        <v>0</v>
      </c>
      <c r="BL159" s="20" t="s">
        <v>155</v>
      </c>
      <c r="BM159" s="194" t="s">
        <v>243</v>
      </c>
    </row>
    <row r="160" spans="1:65" s="2" customFormat="1" ht="19.5">
      <c r="A160" s="37"/>
      <c r="B160" s="38"/>
      <c r="C160" s="39"/>
      <c r="D160" s="196" t="s">
        <v>157</v>
      </c>
      <c r="E160" s="39"/>
      <c r="F160" s="197" t="s">
        <v>881</v>
      </c>
      <c r="G160" s="39"/>
      <c r="H160" s="39"/>
      <c r="I160" s="198"/>
      <c r="J160" s="39"/>
      <c r="K160" s="39"/>
      <c r="L160" s="42"/>
      <c r="M160" s="199"/>
      <c r="N160" s="200"/>
      <c r="O160" s="67"/>
      <c r="P160" s="67"/>
      <c r="Q160" s="67"/>
      <c r="R160" s="67"/>
      <c r="S160" s="67"/>
      <c r="T160" s="68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20" t="s">
        <v>157</v>
      </c>
      <c r="AU160" s="20" t="s">
        <v>77</v>
      </c>
    </row>
    <row r="161" spans="1:65" s="2" customFormat="1" ht="19.5">
      <c r="A161" s="37"/>
      <c r="B161" s="38"/>
      <c r="C161" s="39"/>
      <c r="D161" s="196" t="s">
        <v>729</v>
      </c>
      <c r="E161" s="39"/>
      <c r="F161" s="261" t="s">
        <v>882</v>
      </c>
      <c r="G161" s="39"/>
      <c r="H161" s="39"/>
      <c r="I161" s="198"/>
      <c r="J161" s="39"/>
      <c r="K161" s="39"/>
      <c r="L161" s="42"/>
      <c r="M161" s="199"/>
      <c r="N161" s="200"/>
      <c r="O161" s="67"/>
      <c r="P161" s="67"/>
      <c r="Q161" s="67"/>
      <c r="R161" s="67"/>
      <c r="S161" s="67"/>
      <c r="T161" s="68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20" t="s">
        <v>729</v>
      </c>
      <c r="AU161" s="20" t="s">
        <v>77</v>
      </c>
    </row>
    <row r="162" spans="1:65" s="13" customFormat="1" ht="11.25">
      <c r="B162" s="203"/>
      <c r="C162" s="204"/>
      <c r="D162" s="196" t="s">
        <v>161</v>
      </c>
      <c r="E162" s="205" t="s">
        <v>19</v>
      </c>
      <c r="F162" s="206" t="s">
        <v>885</v>
      </c>
      <c r="G162" s="204"/>
      <c r="H162" s="207">
        <v>150</v>
      </c>
      <c r="I162" s="208"/>
      <c r="J162" s="204"/>
      <c r="K162" s="204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161</v>
      </c>
      <c r="AU162" s="213" t="s">
        <v>77</v>
      </c>
      <c r="AV162" s="13" t="s">
        <v>79</v>
      </c>
      <c r="AW162" s="13" t="s">
        <v>31</v>
      </c>
      <c r="AX162" s="13" t="s">
        <v>77</v>
      </c>
      <c r="AY162" s="213" t="s">
        <v>146</v>
      </c>
    </row>
    <row r="163" spans="1:65" s="2" customFormat="1" ht="16.5" customHeight="1">
      <c r="A163" s="37"/>
      <c r="B163" s="38"/>
      <c r="C163" s="182" t="s">
        <v>243</v>
      </c>
      <c r="D163" s="182" t="s">
        <v>151</v>
      </c>
      <c r="E163" s="183" t="s">
        <v>753</v>
      </c>
      <c r="F163" s="184" t="s">
        <v>883</v>
      </c>
      <c r="G163" s="185" t="s">
        <v>734</v>
      </c>
      <c r="H163" s="186">
        <v>150</v>
      </c>
      <c r="I163" s="187"/>
      <c r="J163" s="188">
        <f>ROUND(I163*H163,2)</f>
        <v>0</v>
      </c>
      <c r="K163" s="189"/>
      <c r="L163" s="42"/>
      <c r="M163" s="190" t="s">
        <v>19</v>
      </c>
      <c r="N163" s="191" t="s">
        <v>40</v>
      </c>
      <c r="O163" s="67"/>
      <c r="P163" s="192">
        <f>O163*H163</f>
        <v>0</v>
      </c>
      <c r="Q163" s="192">
        <v>0</v>
      </c>
      <c r="R163" s="192">
        <f>Q163*H163</f>
        <v>0</v>
      </c>
      <c r="S163" s="192">
        <v>0</v>
      </c>
      <c r="T163" s="19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4" t="s">
        <v>155</v>
      </c>
      <c r="AT163" s="194" t="s">
        <v>151</v>
      </c>
      <c r="AU163" s="194" t="s">
        <v>77</v>
      </c>
      <c r="AY163" s="20" t="s">
        <v>146</v>
      </c>
      <c r="BE163" s="195">
        <f>IF(N163="základní",J163,0)</f>
        <v>0</v>
      </c>
      <c r="BF163" s="195">
        <f>IF(N163="snížená",J163,0)</f>
        <v>0</v>
      </c>
      <c r="BG163" s="195">
        <f>IF(N163="zákl. přenesená",J163,0)</f>
        <v>0</v>
      </c>
      <c r="BH163" s="195">
        <f>IF(N163="sníž. přenesená",J163,0)</f>
        <v>0</v>
      </c>
      <c r="BI163" s="195">
        <f>IF(N163="nulová",J163,0)</f>
        <v>0</v>
      </c>
      <c r="BJ163" s="20" t="s">
        <v>77</v>
      </c>
      <c r="BK163" s="195">
        <f>ROUND(I163*H163,2)</f>
        <v>0</v>
      </c>
      <c r="BL163" s="20" t="s">
        <v>155</v>
      </c>
      <c r="BM163" s="194" t="s">
        <v>253</v>
      </c>
    </row>
    <row r="164" spans="1:65" s="2" customFormat="1" ht="11.25">
      <c r="A164" s="37"/>
      <c r="B164" s="38"/>
      <c r="C164" s="39"/>
      <c r="D164" s="196" t="s">
        <v>157</v>
      </c>
      <c r="E164" s="39"/>
      <c r="F164" s="197" t="s">
        <v>883</v>
      </c>
      <c r="G164" s="39"/>
      <c r="H164" s="39"/>
      <c r="I164" s="198"/>
      <c r="J164" s="39"/>
      <c r="K164" s="39"/>
      <c r="L164" s="42"/>
      <c r="M164" s="199"/>
      <c r="N164" s="200"/>
      <c r="O164" s="67"/>
      <c r="P164" s="67"/>
      <c r="Q164" s="67"/>
      <c r="R164" s="67"/>
      <c r="S164" s="67"/>
      <c r="T164" s="68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20" t="s">
        <v>157</v>
      </c>
      <c r="AU164" s="20" t="s">
        <v>77</v>
      </c>
    </row>
    <row r="165" spans="1:65" s="2" customFormat="1" ht="19.5">
      <c r="A165" s="37"/>
      <c r="B165" s="38"/>
      <c r="C165" s="39"/>
      <c r="D165" s="196" t="s">
        <v>729</v>
      </c>
      <c r="E165" s="39"/>
      <c r="F165" s="261" t="s">
        <v>884</v>
      </c>
      <c r="G165" s="39"/>
      <c r="H165" s="39"/>
      <c r="I165" s="198"/>
      <c r="J165" s="39"/>
      <c r="K165" s="39"/>
      <c r="L165" s="42"/>
      <c r="M165" s="199"/>
      <c r="N165" s="200"/>
      <c r="O165" s="67"/>
      <c r="P165" s="67"/>
      <c r="Q165" s="67"/>
      <c r="R165" s="67"/>
      <c r="S165" s="67"/>
      <c r="T165" s="68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20" t="s">
        <v>729</v>
      </c>
      <c r="AU165" s="20" t="s">
        <v>77</v>
      </c>
    </row>
    <row r="166" spans="1:65" s="13" customFormat="1" ht="11.25">
      <c r="B166" s="203"/>
      <c r="C166" s="204"/>
      <c r="D166" s="196" t="s">
        <v>161</v>
      </c>
      <c r="E166" s="205" t="s">
        <v>19</v>
      </c>
      <c r="F166" s="206" t="s">
        <v>885</v>
      </c>
      <c r="G166" s="204"/>
      <c r="H166" s="207">
        <v>150</v>
      </c>
      <c r="I166" s="208"/>
      <c r="J166" s="204"/>
      <c r="K166" s="204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161</v>
      </c>
      <c r="AU166" s="213" t="s">
        <v>77</v>
      </c>
      <c r="AV166" s="13" t="s">
        <v>79</v>
      </c>
      <c r="AW166" s="13" t="s">
        <v>31</v>
      </c>
      <c r="AX166" s="13" t="s">
        <v>77</v>
      </c>
      <c r="AY166" s="213" t="s">
        <v>146</v>
      </c>
    </row>
    <row r="167" spans="1:65" s="2" customFormat="1" ht="16.5" customHeight="1">
      <c r="A167" s="37"/>
      <c r="B167" s="38"/>
      <c r="C167" s="182" t="s">
        <v>249</v>
      </c>
      <c r="D167" s="182" t="s">
        <v>151</v>
      </c>
      <c r="E167" s="183" t="s">
        <v>758</v>
      </c>
      <c r="F167" s="184" t="s">
        <v>886</v>
      </c>
      <c r="G167" s="185" t="s">
        <v>734</v>
      </c>
      <c r="H167" s="186">
        <v>150</v>
      </c>
      <c r="I167" s="187"/>
      <c r="J167" s="188">
        <f>ROUND(I167*H167,2)</f>
        <v>0</v>
      </c>
      <c r="K167" s="189"/>
      <c r="L167" s="42"/>
      <c r="M167" s="190" t="s">
        <v>19</v>
      </c>
      <c r="N167" s="191" t="s">
        <v>40</v>
      </c>
      <c r="O167" s="67"/>
      <c r="P167" s="192">
        <f>O167*H167</f>
        <v>0</v>
      </c>
      <c r="Q167" s="192">
        <v>0</v>
      </c>
      <c r="R167" s="192">
        <f>Q167*H167</f>
        <v>0</v>
      </c>
      <c r="S167" s="192">
        <v>0</v>
      </c>
      <c r="T167" s="19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4" t="s">
        <v>155</v>
      </c>
      <c r="AT167" s="194" t="s">
        <v>151</v>
      </c>
      <c r="AU167" s="194" t="s">
        <v>77</v>
      </c>
      <c r="AY167" s="20" t="s">
        <v>146</v>
      </c>
      <c r="BE167" s="195">
        <f>IF(N167="základní",J167,0)</f>
        <v>0</v>
      </c>
      <c r="BF167" s="195">
        <f>IF(N167="snížená",J167,0)</f>
        <v>0</v>
      </c>
      <c r="BG167" s="195">
        <f>IF(N167="zákl. přenesená",J167,0)</f>
        <v>0</v>
      </c>
      <c r="BH167" s="195">
        <f>IF(N167="sníž. přenesená",J167,0)</f>
        <v>0</v>
      </c>
      <c r="BI167" s="195">
        <f>IF(N167="nulová",J167,0)</f>
        <v>0</v>
      </c>
      <c r="BJ167" s="20" t="s">
        <v>77</v>
      </c>
      <c r="BK167" s="195">
        <f>ROUND(I167*H167,2)</f>
        <v>0</v>
      </c>
      <c r="BL167" s="20" t="s">
        <v>155</v>
      </c>
      <c r="BM167" s="194" t="s">
        <v>266</v>
      </c>
    </row>
    <row r="168" spans="1:65" s="2" customFormat="1" ht="11.25">
      <c r="A168" s="37"/>
      <c r="B168" s="38"/>
      <c r="C168" s="39"/>
      <c r="D168" s="196" t="s">
        <v>157</v>
      </c>
      <c r="E168" s="39"/>
      <c r="F168" s="197" t="s">
        <v>886</v>
      </c>
      <c r="G168" s="39"/>
      <c r="H168" s="39"/>
      <c r="I168" s="198"/>
      <c r="J168" s="39"/>
      <c r="K168" s="39"/>
      <c r="L168" s="42"/>
      <c r="M168" s="199"/>
      <c r="N168" s="200"/>
      <c r="O168" s="67"/>
      <c r="P168" s="67"/>
      <c r="Q168" s="67"/>
      <c r="R168" s="67"/>
      <c r="S168" s="67"/>
      <c r="T168" s="68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20" t="s">
        <v>157</v>
      </c>
      <c r="AU168" s="20" t="s">
        <v>77</v>
      </c>
    </row>
    <row r="169" spans="1:65" s="2" customFormat="1" ht="19.5">
      <c r="A169" s="37"/>
      <c r="B169" s="38"/>
      <c r="C169" s="39"/>
      <c r="D169" s="196" t="s">
        <v>729</v>
      </c>
      <c r="E169" s="39"/>
      <c r="F169" s="261" t="s">
        <v>887</v>
      </c>
      <c r="G169" s="39"/>
      <c r="H169" s="39"/>
      <c r="I169" s="198"/>
      <c r="J169" s="39"/>
      <c r="K169" s="39"/>
      <c r="L169" s="42"/>
      <c r="M169" s="199"/>
      <c r="N169" s="200"/>
      <c r="O169" s="67"/>
      <c r="P169" s="67"/>
      <c r="Q169" s="67"/>
      <c r="R169" s="67"/>
      <c r="S169" s="67"/>
      <c r="T169" s="68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20" t="s">
        <v>729</v>
      </c>
      <c r="AU169" s="20" t="s">
        <v>77</v>
      </c>
    </row>
    <row r="170" spans="1:65" s="13" customFormat="1" ht="11.25">
      <c r="B170" s="203"/>
      <c r="C170" s="204"/>
      <c r="D170" s="196" t="s">
        <v>161</v>
      </c>
      <c r="E170" s="205" t="s">
        <v>19</v>
      </c>
      <c r="F170" s="206" t="s">
        <v>885</v>
      </c>
      <c r="G170" s="204"/>
      <c r="H170" s="207">
        <v>150</v>
      </c>
      <c r="I170" s="208"/>
      <c r="J170" s="204"/>
      <c r="K170" s="204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161</v>
      </c>
      <c r="AU170" s="213" t="s">
        <v>77</v>
      </c>
      <c r="AV170" s="13" t="s">
        <v>79</v>
      </c>
      <c r="AW170" s="13" t="s">
        <v>31</v>
      </c>
      <c r="AX170" s="13" t="s">
        <v>77</v>
      </c>
      <c r="AY170" s="213" t="s">
        <v>146</v>
      </c>
    </row>
    <row r="171" spans="1:65" s="2" customFormat="1" ht="16.5" customHeight="1">
      <c r="A171" s="37"/>
      <c r="B171" s="38"/>
      <c r="C171" s="182" t="s">
        <v>253</v>
      </c>
      <c r="D171" s="182" t="s">
        <v>151</v>
      </c>
      <c r="E171" s="183" t="s">
        <v>763</v>
      </c>
      <c r="F171" s="184" t="s">
        <v>888</v>
      </c>
      <c r="G171" s="185" t="s">
        <v>734</v>
      </c>
      <c r="H171" s="186">
        <v>10</v>
      </c>
      <c r="I171" s="187"/>
      <c r="J171" s="188">
        <f>ROUND(I171*H171,2)</f>
        <v>0</v>
      </c>
      <c r="K171" s="189"/>
      <c r="L171" s="42"/>
      <c r="M171" s="190" t="s">
        <v>19</v>
      </c>
      <c r="N171" s="191" t="s">
        <v>40</v>
      </c>
      <c r="O171" s="67"/>
      <c r="P171" s="192">
        <f>O171*H171</f>
        <v>0</v>
      </c>
      <c r="Q171" s="192">
        <v>0</v>
      </c>
      <c r="R171" s="192">
        <f>Q171*H171</f>
        <v>0</v>
      </c>
      <c r="S171" s="192">
        <v>0</v>
      </c>
      <c r="T171" s="19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4" t="s">
        <v>155</v>
      </c>
      <c r="AT171" s="194" t="s">
        <v>151</v>
      </c>
      <c r="AU171" s="194" t="s">
        <v>77</v>
      </c>
      <c r="AY171" s="20" t="s">
        <v>146</v>
      </c>
      <c r="BE171" s="195">
        <f>IF(N171="základní",J171,0)</f>
        <v>0</v>
      </c>
      <c r="BF171" s="195">
        <f>IF(N171="snížená",J171,0)</f>
        <v>0</v>
      </c>
      <c r="BG171" s="195">
        <f>IF(N171="zákl. přenesená",J171,0)</f>
        <v>0</v>
      </c>
      <c r="BH171" s="195">
        <f>IF(N171="sníž. přenesená",J171,0)</f>
        <v>0</v>
      </c>
      <c r="BI171" s="195">
        <f>IF(N171="nulová",J171,0)</f>
        <v>0</v>
      </c>
      <c r="BJ171" s="20" t="s">
        <v>77</v>
      </c>
      <c r="BK171" s="195">
        <f>ROUND(I171*H171,2)</f>
        <v>0</v>
      </c>
      <c r="BL171" s="20" t="s">
        <v>155</v>
      </c>
      <c r="BM171" s="194" t="s">
        <v>280</v>
      </c>
    </row>
    <row r="172" spans="1:65" s="2" customFormat="1" ht="11.25">
      <c r="A172" s="37"/>
      <c r="B172" s="38"/>
      <c r="C172" s="39"/>
      <c r="D172" s="196" t="s">
        <v>157</v>
      </c>
      <c r="E172" s="39"/>
      <c r="F172" s="197" t="s">
        <v>888</v>
      </c>
      <c r="G172" s="39"/>
      <c r="H172" s="39"/>
      <c r="I172" s="198"/>
      <c r="J172" s="39"/>
      <c r="K172" s="39"/>
      <c r="L172" s="42"/>
      <c r="M172" s="199"/>
      <c r="N172" s="200"/>
      <c r="O172" s="67"/>
      <c r="P172" s="67"/>
      <c r="Q172" s="67"/>
      <c r="R172" s="67"/>
      <c r="S172" s="67"/>
      <c r="T172" s="68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20" t="s">
        <v>157</v>
      </c>
      <c r="AU172" s="20" t="s">
        <v>77</v>
      </c>
    </row>
    <row r="173" spans="1:65" s="2" customFormat="1" ht="19.5">
      <c r="A173" s="37"/>
      <c r="B173" s="38"/>
      <c r="C173" s="39"/>
      <c r="D173" s="196" t="s">
        <v>729</v>
      </c>
      <c r="E173" s="39"/>
      <c r="F173" s="261" t="s">
        <v>889</v>
      </c>
      <c r="G173" s="39"/>
      <c r="H173" s="39"/>
      <c r="I173" s="198"/>
      <c r="J173" s="39"/>
      <c r="K173" s="39"/>
      <c r="L173" s="42"/>
      <c r="M173" s="199"/>
      <c r="N173" s="200"/>
      <c r="O173" s="67"/>
      <c r="P173" s="67"/>
      <c r="Q173" s="67"/>
      <c r="R173" s="67"/>
      <c r="S173" s="67"/>
      <c r="T173" s="68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20" t="s">
        <v>729</v>
      </c>
      <c r="AU173" s="20" t="s">
        <v>77</v>
      </c>
    </row>
    <row r="174" spans="1:65" s="13" customFormat="1" ht="11.25">
      <c r="B174" s="203"/>
      <c r="C174" s="204"/>
      <c r="D174" s="196" t="s">
        <v>161</v>
      </c>
      <c r="E174" s="205" t="s">
        <v>19</v>
      </c>
      <c r="F174" s="206" t="s">
        <v>222</v>
      </c>
      <c r="G174" s="204"/>
      <c r="H174" s="207">
        <v>10</v>
      </c>
      <c r="I174" s="208"/>
      <c r="J174" s="204"/>
      <c r="K174" s="204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161</v>
      </c>
      <c r="AU174" s="213" t="s">
        <v>77</v>
      </c>
      <c r="AV174" s="13" t="s">
        <v>79</v>
      </c>
      <c r="AW174" s="13" t="s">
        <v>31</v>
      </c>
      <c r="AX174" s="13" t="s">
        <v>77</v>
      </c>
      <c r="AY174" s="213" t="s">
        <v>146</v>
      </c>
    </row>
    <row r="175" spans="1:65" s="2" customFormat="1" ht="16.5" customHeight="1">
      <c r="A175" s="37"/>
      <c r="B175" s="38"/>
      <c r="C175" s="182" t="s">
        <v>259</v>
      </c>
      <c r="D175" s="182" t="s">
        <v>151</v>
      </c>
      <c r="E175" s="183" t="s">
        <v>768</v>
      </c>
      <c r="F175" s="184" t="s">
        <v>890</v>
      </c>
      <c r="G175" s="185" t="s">
        <v>734</v>
      </c>
      <c r="H175" s="186">
        <v>10</v>
      </c>
      <c r="I175" s="187"/>
      <c r="J175" s="188">
        <f>ROUND(I175*H175,2)</f>
        <v>0</v>
      </c>
      <c r="K175" s="189"/>
      <c r="L175" s="42"/>
      <c r="M175" s="190" t="s">
        <v>19</v>
      </c>
      <c r="N175" s="191" t="s">
        <v>40</v>
      </c>
      <c r="O175" s="67"/>
      <c r="P175" s="192">
        <f>O175*H175</f>
        <v>0</v>
      </c>
      <c r="Q175" s="192">
        <v>0</v>
      </c>
      <c r="R175" s="192">
        <f>Q175*H175</f>
        <v>0</v>
      </c>
      <c r="S175" s="192">
        <v>0</v>
      </c>
      <c r="T175" s="19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4" t="s">
        <v>155</v>
      </c>
      <c r="AT175" s="194" t="s">
        <v>151</v>
      </c>
      <c r="AU175" s="194" t="s">
        <v>77</v>
      </c>
      <c r="AY175" s="20" t="s">
        <v>146</v>
      </c>
      <c r="BE175" s="195">
        <f>IF(N175="základní",J175,0)</f>
        <v>0</v>
      </c>
      <c r="BF175" s="195">
        <f>IF(N175="snížená",J175,0)</f>
        <v>0</v>
      </c>
      <c r="BG175" s="195">
        <f>IF(N175="zákl. přenesená",J175,0)</f>
        <v>0</v>
      </c>
      <c r="BH175" s="195">
        <f>IF(N175="sníž. přenesená",J175,0)</f>
        <v>0</v>
      </c>
      <c r="BI175" s="195">
        <f>IF(N175="nulová",J175,0)</f>
        <v>0</v>
      </c>
      <c r="BJ175" s="20" t="s">
        <v>77</v>
      </c>
      <c r="BK175" s="195">
        <f>ROUND(I175*H175,2)</f>
        <v>0</v>
      </c>
      <c r="BL175" s="20" t="s">
        <v>155</v>
      </c>
      <c r="BM175" s="194" t="s">
        <v>291</v>
      </c>
    </row>
    <row r="176" spans="1:65" s="2" customFormat="1" ht="11.25">
      <c r="A176" s="37"/>
      <c r="B176" s="38"/>
      <c r="C176" s="39"/>
      <c r="D176" s="196" t="s">
        <v>157</v>
      </c>
      <c r="E176" s="39"/>
      <c r="F176" s="197" t="s">
        <v>890</v>
      </c>
      <c r="G176" s="39"/>
      <c r="H176" s="39"/>
      <c r="I176" s="198"/>
      <c r="J176" s="39"/>
      <c r="K176" s="39"/>
      <c r="L176" s="42"/>
      <c r="M176" s="199"/>
      <c r="N176" s="200"/>
      <c r="O176" s="67"/>
      <c r="P176" s="67"/>
      <c r="Q176" s="67"/>
      <c r="R176" s="67"/>
      <c r="S176" s="67"/>
      <c r="T176" s="68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20" t="s">
        <v>157</v>
      </c>
      <c r="AU176" s="20" t="s">
        <v>77</v>
      </c>
    </row>
    <row r="177" spans="1:65" s="2" customFormat="1" ht="19.5">
      <c r="A177" s="37"/>
      <c r="B177" s="38"/>
      <c r="C177" s="39"/>
      <c r="D177" s="196" t="s">
        <v>729</v>
      </c>
      <c r="E177" s="39"/>
      <c r="F177" s="261" t="s">
        <v>891</v>
      </c>
      <c r="G177" s="39"/>
      <c r="H177" s="39"/>
      <c r="I177" s="198"/>
      <c r="J177" s="39"/>
      <c r="K177" s="39"/>
      <c r="L177" s="42"/>
      <c r="M177" s="199"/>
      <c r="N177" s="200"/>
      <c r="O177" s="67"/>
      <c r="P177" s="67"/>
      <c r="Q177" s="67"/>
      <c r="R177" s="67"/>
      <c r="S177" s="67"/>
      <c r="T177" s="68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20" t="s">
        <v>729</v>
      </c>
      <c r="AU177" s="20" t="s">
        <v>77</v>
      </c>
    </row>
    <row r="178" spans="1:65" s="13" customFormat="1" ht="11.25">
      <c r="B178" s="203"/>
      <c r="C178" s="204"/>
      <c r="D178" s="196" t="s">
        <v>161</v>
      </c>
      <c r="E178" s="205" t="s">
        <v>19</v>
      </c>
      <c r="F178" s="206" t="s">
        <v>222</v>
      </c>
      <c r="G178" s="204"/>
      <c r="H178" s="207">
        <v>10</v>
      </c>
      <c r="I178" s="208"/>
      <c r="J178" s="204"/>
      <c r="K178" s="204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161</v>
      </c>
      <c r="AU178" s="213" t="s">
        <v>77</v>
      </c>
      <c r="AV178" s="13" t="s">
        <v>79</v>
      </c>
      <c r="AW178" s="13" t="s">
        <v>31</v>
      </c>
      <c r="AX178" s="13" t="s">
        <v>77</v>
      </c>
      <c r="AY178" s="213" t="s">
        <v>146</v>
      </c>
    </row>
    <row r="179" spans="1:65" s="2" customFormat="1" ht="24.2" customHeight="1">
      <c r="A179" s="37"/>
      <c r="B179" s="38"/>
      <c r="C179" s="182" t="s">
        <v>266</v>
      </c>
      <c r="D179" s="182" t="s">
        <v>151</v>
      </c>
      <c r="E179" s="183" t="s">
        <v>773</v>
      </c>
      <c r="F179" s="184" t="s">
        <v>892</v>
      </c>
      <c r="G179" s="185" t="s">
        <v>734</v>
      </c>
      <c r="H179" s="186">
        <v>10</v>
      </c>
      <c r="I179" s="187"/>
      <c r="J179" s="188">
        <f>ROUND(I179*H179,2)</f>
        <v>0</v>
      </c>
      <c r="K179" s="189"/>
      <c r="L179" s="42"/>
      <c r="M179" s="190" t="s">
        <v>19</v>
      </c>
      <c r="N179" s="191" t="s">
        <v>40</v>
      </c>
      <c r="O179" s="67"/>
      <c r="P179" s="192">
        <f>O179*H179</f>
        <v>0</v>
      </c>
      <c r="Q179" s="192">
        <v>0</v>
      </c>
      <c r="R179" s="192">
        <f>Q179*H179</f>
        <v>0</v>
      </c>
      <c r="S179" s="192">
        <v>0</v>
      </c>
      <c r="T179" s="193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94" t="s">
        <v>155</v>
      </c>
      <c r="AT179" s="194" t="s">
        <v>151</v>
      </c>
      <c r="AU179" s="194" t="s">
        <v>77</v>
      </c>
      <c r="AY179" s="20" t="s">
        <v>146</v>
      </c>
      <c r="BE179" s="195">
        <f>IF(N179="základní",J179,0)</f>
        <v>0</v>
      </c>
      <c r="BF179" s="195">
        <f>IF(N179="snížená",J179,0)</f>
        <v>0</v>
      </c>
      <c r="BG179" s="195">
        <f>IF(N179="zákl. přenesená",J179,0)</f>
        <v>0</v>
      </c>
      <c r="BH179" s="195">
        <f>IF(N179="sníž. přenesená",J179,0)</f>
        <v>0</v>
      </c>
      <c r="BI179" s="195">
        <f>IF(N179="nulová",J179,0)</f>
        <v>0</v>
      </c>
      <c r="BJ179" s="20" t="s">
        <v>77</v>
      </c>
      <c r="BK179" s="195">
        <f>ROUND(I179*H179,2)</f>
        <v>0</v>
      </c>
      <c r="BL179" s="20" t="s">
        <v>155</v>
      </c>
      <c r="BM179" s="194" t="s">
        <v>303</v>
      </c>
    </row>
    <row r="180" spans="1:65" s="2" customFormat="1" ht="19.5">
      <c r="A180" s="37"/>
      <c r="B180" s="38"/>
      <c r="C180" s="39"/>
      <c r="D180" s="196" t="s">
        <v>157</v>
      </c>
      <c r="E180" s="39"/>
      <c r="F180" s="197" t="s">
        <v>893</v>
      </c>
      <c r="G180" s="39"/>
      <c r="H180" s="39"/>
      <c r="I180" s="198"/>
      <c r="J180" s="39"/>
      <c r="K180" s="39"/>
      <c r="L180" s="42"/>
      <c r="M180" s="199"/>
      <c r="N180" s="200"/>
      <c r="O180" s="67"/>
      <c r="P180" s="67"/>
      <c r="Q180" s="67"/>
      <c r="R180" s="67"/>
      <c r="S180" s="67"/>
      <c r="T180" s="68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20" t="s">
        <v>157</v>
      </c>
      <c r="AU180" s="20" t="s">
        <v>77</v>
      </c>
    </row>
    <row r="181" spans="1:65" s="2" customFormat="1" ht="19.5">
      <c r="A181" s="37"/>
      <c r="B181" s="38"/>
      <c r="C181" s="39"/>
      <c r="D181" s="196" t="s">
        <v>729</v>
      </c>
      <c r="E181" s="39"/>
      <c r="F181" s="261" t="s">
        <v>894</v>
      </c>
      <c r="G181" s="39"/>
      <c r="H181" s="39"/>
      <c r="I181" s="198"/>
      <c r="J181" s="39"/>
      <c r="K181" s="39"/>
      <c r="L181" s="42"/>
      <c r="M181" s="199"/>
      <c r="N181" s="200"/>
      <c r="O181" s="67"/>
      <c r="P181" s="67"/>
      <c r="Q181" s="67"/>
      <c r="R181" s="67"/>
      <c r="S181" s="67"/>
      <c r="T181" s="68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20" t="s">
        <v>729</v>
      </c>
      <c r="AU181" s="20" t="s">
        <v>77</v>
      </c>
    </row>
    <row r="182" spans="1:65" s="13" customFormat="1" ht="11.25">
      <c r="B182" s="203"/>
      <c r="C182" s="204"/>
      <c r="D182" s="196" t="s">
        <v>161</v>
      </c>
      <c r="E182" s="205" t="s">
        <v>19</v>
      </c>
      <c r="F182" s="206" t="s">
        <v>222</v>
      </c>
      <c r="G182" s="204"/>
      <c r="H182" s="207">
        <v>10</v>
      </c>
      <c r="I182" s="208"/>
      <c r="J182" s="204"/>
      <c r="K182" s="204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161</v>
      </c>
      <c r="AU182" s="213" t="s">
        <v>77</v>
      </c>
      <c r="AV182" s="13" t="s">
        <v>79</v>
      </c>
      <c r="AW182" s="13" t="s">
        <v>31</v>
      </c>
      <c r="AX182" s="13" t="s">
        <v>77</v>
      </c>
      <c r="AY182" s="213" t="s">
        <v>146</v>
      </c>
    </row>
    <row r="183" spans="1:65" s="2" customFormat="1" ht="16.5" customHeight="1">
      <c r="A183" s="37"/>
      <c r="B183" s="38"/>
      <c r="C183" s="182" t="s">
        <v>273</v>
      </c>
      <c r="D183" s="182" t="s">
        <v>151</v>
      </c>
      <c r="E183" s="183" t="s">
        <v>777</v>
      </c>
      <c r="F183" s="184" t="s">
        <v>895</v>
      </c>
      <c r="G183" s="185" t="s">
        <v>235</v>
      </c>
      <c r="H183" s="186">
        <v>150</v>
      </c>
      <c r="I183" s="187"/>
      <c r="J183" s="188">
        <f>ROUND(I183*H183,2)</f>
        <v>0</v>
      </c>
      <c r="K183" s="189"/>
      <c r="L183" s="42"/>
      <c r="M183" s="190" t="s">
        <v>19</v>
      </c>
      <c r="N183" s="191" t="s">
        <v>40</v>
      </c>
      <c r="O183" s="67"/>
      <c r="P183" s="192">
        <f>O183*H183</f>
        <v>0</v>
      </c>
      <c r="Q183" s="192">
        <v>0</v>
      </c>
      <c r="R183" s="192">
        <f>Q183*H183</f>
        <v>0</v>
      </c>
      <c r="S183" s="192">
        <v>0</v>
      </c>
      <c r="T183" s="19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4" t="s">
        <v>155</v>
      </c>
      <c r="AT183" s="194" t="s">
        <v>151</v>
      </c>
      <c r="AU183" s="194" t="s">
        <v>77</v>
      </c>
      <c r="AY183" s="20" t="s">
        <v>146</v>
      </c>
      <c r="BE183" s="195">
        <f>IF(N183="základní",J183,0)</f>
        <v>0</v>
      </c>
      <c r="BF183" s="195">
        <f>IF(N183="snížená",J183,0)</f>
        <v>0</v>
      </c>
      <c r="BG183" s="195">
        <f>IF(N183="zákl. přenesená",J183,0)</f>
        <v>0</v>
      </c>
      <c r="BH183" s="195">
        <f>IF(N183="sníž. přenesená",J183,0)</f>
        <v>0</v>
      </c>
      <c r="BI183" s="195">
        <f>IF(N183="nulová",J183,0)</f>
        <v>0</v>
      </c>
      <c r="BJ183" s="20" t="s">
        <v>77</v>
      </c>
      <c r="BK183" s="195">
        <f>ROUND(I183*H183,2)</f>
        <v>0</v>
      </c>
      <c r="BL183" s="20" t="s">
        <v>155</v>
      </c>
      <c r="BM183" s="194" t="s">
        <v>316</v>
      </c>
    </row>
    <row r="184" spans="1:65" s="2" customFormat="1" ht="11.25">
      <c r="A184" s="37"/>
      <c r="B184" s="38"/>
      <c r="C184" s="39"/>
      <c r="D184" s="196" t="s">
        <v>157</v>
      </c>
      <c r="E184" s="39"/>
      <c r="F184" s="197" t="s">
        <v>895</v>
      </c>
      <c r="G184" s="39"/>
      <c r="H184" s="39"/>
      <c r="I184" s="198"/>
      <c r="J184" s="39"/>
      <c r="K184" s="39"/>
      <c r="L184" s="42"/>
      <c r="M184" s="199"/>
      <c r="N184" s="200"/>
      <c r="O184" s="67"/>
      <c r="P184" s="67"/>
      <c r="Q184" s="67"/>
      <c r="R184" s="67"/>
      <c r="S184" s="67"/>
      <c r="T184" s="68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20" t="s">
        <v>157</v>
      </c>
      <c r="AU184" s="20" t="s">
        <v>77</v>
      </c>
    </row>
    <row r="185" spans="1:65" s="2" customFormat="1" ht="19.5">
      <c r="A185" s="37"/>
      <c r="B185" s="38"/>
      <c r="C185" s="39"/>
      <c r="D185" s="196" t="s">
        <v>729</v>
      </c>
      <c r="E185" s="39"/>
      <c r="F185" s="261" t="s">
        <v>896</v>
      </c>
      <c r="G185" s="39"/>
      <c r="H185" s="39"/>
      <c r="I185" s="198"/>
      <c r="J185" s="39"/>
      <c r="K185" s="39"/>
      <c r="L185" s="42"/>
      <c r="M185" s="199"/>
      <c r="N185" s="200"/>
      <c r="O185" s="67"/>
      <c r="P185" s="67"/>
      <c r="Q185" s="67"/>
      <c r="R185" s="67"/>
      <c r="S185" s="67"/>
      <c r="T185" s="68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20" t="s">
        <v>729</v>
      </c>
      <c r="AU185" s="20" t="s">
        <v>77</v>
      </c>
    </row>
    <row r="186" spans="1:65" s="13" customFormat="1" ht="11.25">
      <c r="B186" s="203"/>
      <c r="C186" s="204"/>
      <c r="D186" s="196" t="s">
        <v>161</v>
      </c>
      <c r="E186" s="205" t="s">
        <v>19</v>
      </c>
      <c r="F186" s="206" t="s">
        <v>885</v>
      </c>
      <c r="G186" s="204"/>
      <c r="H186" s="207">
        <v>150</v>
      </c>
      <c r="I186" s="208"/>
      <c r="J186" s="204"/>
      <c r="K186" s="204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161</v>
      </c>
      <c r="AU186" s="213" t="s">
        <v>77</v>
      </c>
      <c r="AV186" s="13" t="s">
        <v>79</v>
      </c>
      <c r="AW186" s="13" t="s">
        <v>31</v>
      </c>
      <c r="AX186" s="13" t="s">
        <v>77</v>
      </c>
      <c r="AY186" s="213" t="s">
        <v>146</v>
      </c>
    </row>
    <row r="187" spans="1:65" s="2" customFormat="1" ht="24.2" customHeight="1">
      <c r="A187" s="37"/>
      <c r="B187" s="38"/>
      <c r="C187" s="182" t="s">
        <v>280</v>
      </c>
      <c r="D187" s="182" t="s">
        <v>151</v>
      </c>
      <c r="E187" s="183" t="s">
        <v>781</v>
      </c>
      <c r="F187" s="184" t="s">
        <v>897</v>
      </c>
      <c r="G187" s="185" t="s">
        <v>734</v>
      </c>
      <c r="H187" s="186">
        <v>9</v>
      </c>
      <c r="I187" s="187"/>
      <c r="J187" s="188">
        <f>ROUND(I187*H187,2)</f>
        <v>0</v>
      </c>
      <c r="K187" s="189"/>
      <c r="L187" s="42"/>
      <c r="M187" s="190" t="s">
        <v>19</v>
      </c>
      <c r="N187" s="191" t="s">
        <v>40</v>
      </c>
      <c r="O187" s="67"/>
      <c r="P187" s="192">
        <f>O187*H187</f>
        <v>0</v>
      </c>
      <c r="Q187" s="192">
        <v>0</v>
      </c>
      <c r="R187" s="192">
        <f>Q187*H187</f>
        <v>0</v>
      </c>
      <c r="S187" s="192">
        <v>0</v>
      </c>
      <c r="T187" s="19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94" t="s">
        <v>155</v>
      </c>
      <c r="AT187" s="194" t="s">
        <v>151</v>
      </c>
      <c r="AU187" s="194" t="s">
        <v>77</v>
      </c>
      <c r="AY187" s="20" t="s">
        <v>146</v>
      </c>
      <c r="BE187" s="195">
        <f>IF(N187="základní",J187,0)</f>
        <v>0</v>
      </c>
      <c r="BF187" s="195">
        <f>IF(N187="snížená",J187,0)</f>
        <v>0</v>
      </c>
      <c r="BG187" s="195">
        <f>IF(N187="zákl. přenesená",J187,0)</f>
        <v>0</v>
      </c>
      <c r="BH187" s="195">
        <f>IF(N187="sníž. přenesená",J187,0)</f>
        <v>0</v>
      </c>
      <c r="BI187" s="195">
        <f>IF(N187="nulová",J187,0)</f>
        <v>0</v>
      </c>
      <c r="BJ187" s="20" t="s">
        <v>77</v>
      </c>
      <c r="BK187" s="195">
        <f>ROUND(I187*H187,2)</f>
        <v>0</v>
      </c>
      <c r="BL187" s="20" t="s">
        <v>155</v>
      </c>
      <c r="BM187" s="194" t="s">
        <v>330</v>
      </c>
    </row>
    <row r="188" spans="1:65" s="2" customFormat="1" ht="11.25">
      <c r="A188" s="37"/>
      <c r="B188" s="38"/>
      <c r="C188" s="39"/>
      <c r="D188" s="196" t="s">
        <v>157</v>
      </c>
      <c r="E188" s="39"/>
      <c r="F188" s="197" t="s">
        <v>897</v>
      </c>
      <c r="G188" s="39"/>
      <c r="H188" s="39"/>
      <c r="I188" s="198"/>
      <c r="J188" s="39"/>
      <c r="K188" s="39"/>
      <c r="L188" s="42"/>
      <c r="M188" s="199"/>
      <c r="N188" s="200"/>
      <c r="O188" s="67"/>
      <c r="P188" s="67"/>
      <c r="Q188" s="67"/>
      <c r="R188" s="67"/>
      <c r="S188" s="67"/>
      <c r="T188" s="68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20" t="s">
        <v>157</v>
      </c>
      <c r="AU188" s="20" t="s">
        <v>77</v>
      </c>
    </row>
    <row r="189" spans="1:65" s="2" customFormat="1" ht="19.5">
      <c r="A189" s="37"/>
      <c r="B189" s="38"/>
      <c r="C189" s="39"/>
      <c r="D189" s="196" t="s">
        <v>729</v>
      </c>
      <c r="E189" s="39"/>
      <c r="F189" s="261" t="s">
        <v>898</v>
      </c>
      <c r="G189" s="39"/>
      <c r="H189" s="39"/>
      <c r="I189" s="198"/>
      <c r="J189" s="39"/>
      <c r="K189" s="39"/>
      <c r="L189" s="42"/>
      <c r="M189" s="199"/>
      <c r="N189" s="200"/>
      <c r="O189" s="67"/>
      <c r="P189" s="67"/>
      <c r="Q189" s="67"/>
      <c r="R189" s="67"/>
      <c r="S189" s="67"/>
      <c r="T189" s="68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20" t="s">
        <v>729</v>
      </c>
      <c r="AU189" s="20" t="s">
        <v>77</v>
      </c>
    </row>
    <row r="190" spans="1:65" s="13" customFormat="1" ht="11.25">
      <c r="B190" s="203"/>
      <c r="C190" s="204"/>
      <c r="D190" s="196" t="s">
        <v>161</v>
      </c>
      <c r="E190" s="205" t="s">
        <v>19</v>
      </c>
      <c r="F190" s="206" t="s">
        <v>216</v>
      </c>
      <c r="G190" s="204"/>
      <c r="H190" s="207">
        <v>9</v>
      </c>
      <c r="I190" s="208"/>
      <c r="J190" s="204"/>
      <c r="K190" s="204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161</v>
      </c>
      <c r="AU190" s="213" t="s">
        <v>77</v>
      </c>
      <c r="AV190" s="13" t="s">
        <v>79</v>
      </c>
      <c r="AW190" s="13" t="s">
        <v>31</v>
      </c>
      <c r="AX190" s="13" t="s">
        <v>77</v>
      </c>
      <c r="AY190" s="213" t="s">
        <v>146</v>
      </c>
    </row>
    <row r="191" spans="1:65" s="2" customFormat="1" ht="24.2" customHeight="1">
      <c r="A191" s="37"/>
      <c r="B191" s="38"/>
      <c r="C191" s="182" t="s">
        <v>7</v>
      </c>
      <c r="D191" s="182" t="s">
        <v>151</v>
      </c>
      <c r="E191" s="183" t="s">
        <v>786</v>
      </c>
      <c r="F191" s="184" t="s">
        <v>899</v>
      </c>
      <c r="G191" s="185" t="s">
        <v>734</v>
      </c>
      <c r="H191" s="186">
        <v>45</v>
      </c>
      <c r="I191" s="187"/>
      <c r="J191" s="188">
        <f>ROUND(I191*H191,2)</f>
        <v>0</v>
      </c>
      <c r="K191" s="189"/>
      <c r="L191" s="42"/>
      <c r="M191" s="190" t="s">
        <v>19</v>
      </c>
      <c r="N191" s="191" t="s">
        <v>40</v>
      </c>
      <c r="O191" s="67"/>
      <c r="P191" s="192">
        <f>O191*H191</f>
        <v>0</v>
      </c>
      <c r="Q191" s="192">
        <v>0</v>
      </c>
      <c r="R191" s="192">
        <f>Q191*H191</f>
        <v>0</v>
      </c>
      <c r="S191" s="192">
        <v>0</v>
      </c>
      <c r="T191" s="193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4" t="s">
        <v>155</v>
      </c>
      <c r="AT191" s="194" t="s">
        <v>151</v>
      </c>
      <c r="AU191" s="194" t="s">
        <v>77</v>
      </c>
      <c r="AY191" s="20" t="s">
        <v>146</v>
      </c>
      <c r="BE191" s="195">
        <f>IF(N191="základní",J191,0)</f>
        <v>0</v>
      </c>
      <c r="BF191" s="195">
        <f>IF(N191="snížená",J191,0)</f>
        <v>0</v>
      </c>
      <c r="BG191" s="195">
        <f>IF(N191="zákl. přenesená",J191,0)</f>
        <v>0</v>
      </c>
      <c r="BH191" s="195">
        <f>IF(N191="sníž. přenesená",J191,0)</f>
        <v>0</v>
      </c>
      <c r="BI191" s="195">
        <f>IF(N191="nulová",J191,0)</f>
        <v>0</v>
      </c>
      <c r="BJ191" s="20" t="s">
        <v>77</v>
      </c>
      <c r="BK191" s="195">
        <f>ROUND(I191*H191,2)</f>
        <v>0</v>
      </c>
      <c r="BL191" s="20" t="s">
        <v>155</v>
      </c>
      <c r="BM191" s="194" t="s">
        <v>342</v>
      </c>
    </row>
    <row r="192" spans="1:65" s="2" customFormat="1" ht="19.5">
      <c r="A192" s="37"/>
      <c r="B192" s="38"/>
      <c r="C192" s="39"/>
      <c r="D192" s="196" t="s">
        <v>157</v>
      </c>
      <c r="E192" s="39"/>
      <c r="F192" s="197" t="s">
        <v>899</v>
      </c>
      <c r="G192" s="39"/>
      <c r="H192" s="39"/>
      <c r="I192" s="198"/>
      <c r="J192" s="39"/>
      <c r="K192" s="39"/>
      <c r="L192" s="42"/>
      <c r="M192" s="199"/>
      <c r="N192" s="200"/>
      <c r="O192" s="67"/>
      <c r="P192" s="67"/>
      <c r="Q192" s="67"/>
      <c r="R192" s="67"/>
      <c r="S192" s="67"/>
      <c r="T192" s="68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20" t="s">
        <v>157</v>
      </c>
      <c r="AU192" s="20" t="s">
        <v>77</v>
      </c>
    </row>
    <row r="193" spans="1:65" s="2" customFormat="1" ht="19.5">
      <c r="A193" s="37"/>
      <c r="B193" s="38"/>
      <c r="C193" s="39"/>
      <c r="D193" s="196" t="s">
        <v>729</v>
      </c>
      <c r="E193" s="39"/>
      <c r="F193" s="261" t="s">
        <v>900</v>
      </c>
      <c r="G193" s="39"/>
      <c r="H193" s="39"/>
      <c r="I193" s="198"/>
      <c r="J193" s="39"/>
      <c r="K193" s="39"/>
      <c r="L193" s="42"/>
      <c r="M193" s="199"/>
      <c r="N193" s="200"/>
      <c r="O193" s="67"/>
      <c r="P193" s="67"/>
      <c r="Q193" s="67"/>
      <c r="R193" s="67"/>
      <c r="S193" s="67"/>
      <c r="T193" s="68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20" t="s">
        <v>729</v>
      </c>
      <c r="AU193" s="20" t="s">
        <v>77</v>
      </c>
    </row>
    <row r="194" spans="1:65" s="13" customFormat="1" ht="11.25">
      <c r="B194" s="203"/>
      <c r="C194" s="204"/>
      <c r="D194" s="196" t="s">
        <v>161</v>
      </c>
      <c r="E194" s="205" t="s">
        <v>19</v>
      </c>
      <c r="F194" s="206" t="s">
        <v>458</v>
      </c>
      <c r="G194" s="204"/>
      <c r="H194" s="207">
        <v>45</v>
      </c>
      <c r="I194" s="208"/>
      <c r="J194" s="204"/>
      <c r="K194" s="204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161</v>
      </c>
      <c r="AU194" s="213" t="s">
        <v>77</v>
      </c>
      <c r="AV194" s="13" t="s">
        <v>79</v>
      </c>
      <c r="AW194" s="13" t="s">
        <v>31</v>
      </c>
      <c r="AX194" s="13" t="s">
        <v>77</v>
      </c>
      <c r="AY194" s="213" t="s">
        <v>146</v>
      </c>
    </row>
    <row r="195" spans="1:65" s="2" customFormat="1" ht="16.5" customHeight="1">
      <c r="A195" s="37"/>
      <c r="B195" s="38"/>
      <c r="C195" s="182" t="s">
        <v>291</v>
      </c>
      <c r="D195" s="182" t="s">
        <v>151</v>
      </c>
      <c r="E195" s="183" t="s">
        <v>791</v>
      </c>
      <c r="F195" s="184" t="s">
        <v>901</v>
      </c>
      <c r="G195" s="185" t="s">
        <v>734</v>
      </c>
      <c r="H195" s="186">
        <v>9</v>
      </c>
      <c r="I195" s="187"/>
      <c r="J195" s="188">
        <f>ROUND(I195*H195,2)</f>
        <v>0</v>
      </c>
      <c r="K195" s="189"/>
      <c r="L195" s="42"/>
      <c r="M195" s="190" t="s">
        <v>19</v>
      </c>
      <c r="N195" s="191" t="s">
        <v>40</v>
      </c>
      <c r="O195" s="67"/>
      <c r="P195" s="192">
        <f>O195*H195</f>
        <v>0</v>
      </c>
      <c r="Q195" s="192">
        <v>0</v>
      </c>
      <c r="R195" s="192">
        <f>Q195*H195</f>
        <v>0</v>
      </c>
      <c r="S195" s="192">
        <v>0</v>
      </c>
      <c r="T195" s="193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94" t="s">
        <v>155</v>
      </c>
      <c r="AT195" s="194" t="s">
        <v>151</v>
      </c>
      <c r="AU195" s="194" t="s">
        <v>77</v>
      </c>
      <c r="AY195" s="20" t="s">
        <v>146</v>
      </c>
      <c r="BE195" s="195">
        <f>IF(N195="základní",J195,0)</f>
        <v>0</v>
      </c>
      <c r="BF195" s="195">
        <f>IF(N195="snížená",J195,0)</f>
        <v>0</v>
      </c>
      <c r="BG195" s="195">
        <f>IF(N195="zákl. přenesená",J195,0)</f>
        <v>0</v>
      </c>
      <c r="BH195" s="195">
        <f>IF(N195="sníž. přenesená",J195,0)</f>
        <v>0</v>
      </c>
      <c r="BI195" s="195">
        <f>IF(N195="nulová",J195,0)</f>
        <v>0</v>
      </c>
      <c r="BJ195" s="20" t="s">
        <v>77</v>
      </c>
      <c r="BK195" s="195">
        <f>ROUND(I195*H195,2)</f>
        <v>0</v>
      </c>
      <c r="BL195" s="20" t="s">
        <v>155</v>
      </c>
      <c r="BM195" s="194" t="s">
        <v>301</v>
      </c>
    </row>
    <row r="196" spans="1:65" s="2" customFormat="1" ht="11.25">
      <c r="A196" s="37"/>
      <c r="B196" s="38"/>
      <c r="C196" s="39"/>
      <c r="D196" s="196" t="s">
        <v>157</v>
      </c>
      <c r="E196" s="39"/>
      <c r="F196" s="197" t="s">
        <v>901</v>
      </c>
      <c r="G196" s="39"/>
      <c r="H196" s="39"/>
      <c r="I196" s="198"/>
      <c r="J196" s="39"/>
      <c r="K196" s="39"/>
      <c r="L196" s="42"/>
      <c r="M196" s="199"/>
      <c r="N196" s="200"/>
      <c r="O196" s="67"/>
      <c r="P196" s="67"/>
      <c r="Q196" s="67"/>
      <c r="R196" s="67"/>
      <c r="S196" s="67"/>
      <c r="T196" s="68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20" t="s">
        <v>157</v>
      </c>
      <c r="AU196" s="20" t="s">
        <v>77</v>
      </c>
    </row>
    <row r="197" spans="1:65" s="2" customFormat="1" ht="19.5">
      <c r="A197" s="37"/>
      <c r="B197" s="38"/>
      <c r="C197" s="39"/>
      <c r="D197" s="196" t="s">
        <v>729</v>
      </c>
      <c r="E197" s="39"/>
      <c r="F197" s="261" t="s">
        <v>902</v>
      </c>
      <c r="G197" s="39"/>
      <c r="H197" s="39"/>
      <c r="I197" s="198"/>
      <c r="J197" s="39"/>
      <c r="K197" s="39"/>
      <c r="L197" s="42"/>
      <c r="M197" s="199"/>
      <c r="N197" s="200"/>
      <c r="O197" s="67"/>
      <c r="P197" s="67"/>
      <c r="Q197" s="67"/>
      <c r="R197" s="67"/>
      <c r="S197" s="67"/>
      <c r="T197" s="68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20" t="s">
        <v>729</v>
      </c>
      <c r="AU197" s="20" t="s">
        <v>77</v>
      </c>
    </row>
    <row r="198" spans="1:65" s="13" customFormat="1" ht="11.25">
      <c r="B198" s="203"/>
      <c r="C198" s="204"/>
      <c r="D198" s="196" t="s">
        <v>161</v>
      </c>
      <c r="E198" s="205" t="s">
        <v>19</v>
      </c>
      <c r="F198" s="206" t="s">
        <v>216</v>
      </c>
      <c r="G198" s="204"/>
      <c r="H198" s="207">
        <v>9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161</v>
      </c>
      <c r="AU198" s="213" t="s">
        <v>77</v>
      </c>
      <c r="AV198" s="13" t="s">
        <v>79</v>
      </c>
      <c r="AW198" s="13" t="s">
        <v>31</v>
      </c>
      <c r="AX198" s="13" t="s">
        <v>77</v>
      </c>
      <c r="AY198" s="213" t="s">
        <v>146</v>
      </c>
    </row>
    <row r="199" spans="1:65" s="2" customFormat="1" ht="16.5" customHeight="1">
      <c r="A199" s="37"/>
      <c r="B199" s="38"/>
      <c r="C199" s="182" t="s">
        <v>298</v>
      </c>
      <c r="D199" s="182" t="s">
        <v>151</v>
      </c>
      <c r="E199" s="183" t="s">
        <v>794</v>
      </c>
      <c r="F199" s="184" t="s">
        <v>903</v>
      </c>
      <c r="G199" s="185" t="s">
        <v>734</v>
      </c>
      <c r="H199" s="186">
        <v>9</v>
      </c>
      <c r="I199" s="187"/>
      <c r="J199" s="188">
        <f>ROUND(I199*H199,2)</f>
        <v>0</v>
      </c>
      <c r="K199" s="189"/>
      <c r="L199" s="42"/>
      <c r="M199" s="190" t="s">
        <v>19</v>
      </c>
      <c r="N199" s="191" t="s">
        <v>40</v>
      </c>
      <c r="O199" s="67"/>
      <c r="P199" s="192">
        <f>O199*H199</f>
        <v>0</v>
      </c>
      <c r="Q199" s="192">
        <v>0</v>
      </c>
      <c r="R199" s="192">
        <f>Q199*H199</f>
        <v>0</v>
      </c>
      <c r="S199" s="192">
        <v>0</v>
      </c>
      <c r="T199" s="193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4" t="s">
        <v>155</v>
      </c>
      <c r="AT199" s="194" t="s">
        <v>151</v>
      </c>
      <c r="AU199" s="194" t="s">
        <v>77</v>
      </c>
      <c r="AY199" s="20" t="s">
        <v>146</v>
      </c>
      <c r="BE199" s="195">
        <f>IF(N199="základní",J199,0)</f>
        <v>0</v>
      </c>
      <c r="BF199" s="195">
        <f>IF(N199="snížená",J199,0)</f>
        <v>0</v>
      </c>
      <c r="BG199" s="195">
        <f>IF(N199="zákl. přenesená",J199,0)</f>
        <v>0</v>
      </c>
      <c r="BH199" s="195">
        <f>IF(N199="sníž. přenesená",J199,0)</f>
        <v>0</v>
      </c>
      <c r="BI199" s="195">
        <f>IF(N199="nulová",J199,0)</f>
        <v>0</v>
      </c>
      <c r="BJ199" s="20" t="s">
        <v>77</v>
      </c>
      <c r="BK199" s="195">
        <f>ROUND(I199*H199,2)</f>
        <v>0</v>
      </c>
      <c r="BL199" s="20" t="s">
        <v>155</v>
      </c>
      <c r="BM199" s="194" t="s">
        <v>182</v>
      </c>
    </row>
    <row r="200" spans="1:65" s="2" customFormat="1" ht="11.25">
      <c r="A200" s="37"/>
      <c r="B200" s="38"/>
      <c r="C200" s="39"/>
      <c r="D200" s="196" t="s">
        <v>157</v>
      </c>
      <c r="E200" s="39"/>
      <c r="F200" s="197" t="s">
        <v>903</v>
      </c>
      <c r="G200" s="39"/>
      <c r="H200" s="39"/>
      <c r="I200" s="198"/>
      <c r="J200" s="39"/>
      <c r="K200" s="39"/>
      <c r="L200" s="42"/>
      <c r="M200" s="199"/>
      <c r="N200" s="200"/>
      <c r="O200" s="67"/>
      <c r="P200" s="67"/>
      <c r="Q200" s="67"/>
      <c r="R200" s="67"/>
      <c r="S200" s="67"/>
      <c r="T200" s="68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20" t="s">
        <v>157</v>
      </c>
      <c r="AU200" s="20" t="s">
        <v>77</v>
      </c>
    </row>
    <row r="201" spans="1:65" s="13" customFormat="1" ht="11.25">
      <c r="B201" s="203"/>
      <c r="C201" s="204"/>
      <c r="D201" s="196" t="s">
        <v>161</v>
      </c>
      <c r="E201" s="205" t="s">
        <v>19</v>
      </c>
      <c r="F201" s="206" t="s">
        <v>216</v>
      </c>
      <c r="G201" s="204"/>
      <c r="H201" s="207">
        <v>9</v>
      </c>
      <c r="I201" s="208"/>
      <c r="J201" s="204"/>
      <c r="K201" s="204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161</v>
      </c>
      <c r="AU201" s="213" t="s">
        <v>77</v>
      </c>
      <c r="AV201" s="13" t="s">
        <v>79</v>
      </c>
      <c r="AW201" s="13" t="s">
        <v>31</v>
      </c>
      <c r="AX201" s="13" t="s">
        <v>77</v>
      </c>
      <c r="AY201" s="213" t="s">
        <v>146</v>
      </c>
    </row>
    <row r="202" spans="1:65" s="2" customFormat="1" ht="21.75" customHeight="1">
      <c r="A202" s="37"/>
      <c r="B202" s="38"/>
      <c r="C202" s="182" t="s">
        <v>303</v>
      </c>
      <c r="D202" s="182" t="s">
        <v>151</v>
      </c>
      <c r="E202" s="183" t="s">
        <v>798</v>
      </c>
      <c r="F202" s="184" t="s">
        <v>904</v>
      </c>
      <c r="G202" s="185" t="s">
        <v>734</v>
      </c>
      <c r="H202" s="186">
        <v>2</v>
      </c>
      <c r="I202" s="187"/>
      <c r="J202" s="188">
        <f>ROUND(I202*H202,2)</f>
        <v>0</v>
      </c>
      <c r="K202" s="189"/>
      <c r="L202" s="42"/>
      <c r="M202" s="190" t="s">
        <v>19</v>
      </c>
      <c r="N202" s="191" t="s">
        <v>40</v>
      </c>
      <c r="O202" s="67"/>
      <c r="P202" s="192">
        <f>O202*H202</f>
        <v>0</v>
      </c>
      <c r="Q202" s="192">
        <v>0</v>
      </c>
      <c r="R202" s="192">
        <f>Q202*H202</f>
        <v>0</v>
      </c>
      <c r="S202" s="192">
        <v>0</v>
      </c>
      <c r="T202" s="193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94" t="s">
        <v>155</v>
      </c>
      <c r="AT202" s="194" t="s">
        <v>151</v>
      </c>
      <c r="AU202" s="194" t="s">
        <v>77</v>
      </c>
      <c r="AY202" s="20" t="s">
        <v>146</v>
      </c>
      <c r="BE202" s="195">
        <f>IF(N202="základní",J202,0)</f>
        <v>0</v>
      </c>
      <c r="BF202" s="195">
        <f>IF(N202="snížená",J202,0)</f>
        <v>0</v>
      </c>
      <c r="BG202" s="195">
        <f>IF(N202="zákl. přenesená",J202,0)</f>
        <v>0</v>
      </c>
      <c r="BH202" s="195">
        <f>IF(N202="sníž. přenesená",J202,0)</f>
        <v>0</v>
      </c>
      <c r="BI202" s="195">
        <f>IF(N202="nulová",J202,0)</f>
        <v>0</v>
      </c>
      <c r="BJ202" s="20" t="s">
        <v>77</v>
      </c>
      <c r="BK202" s="195">
        <f>ROUND(I202*H202,2)</f>
        <v>0</v>
      </c>
      <c r="BL202" s="20" t="s">
        <v>155</v>
      </c>
      <c r="BM202" s="194" t="s">
        <v>384</v>
      </c>
    </row>
    <row r="203" spans="1:65" s="2" customFormat="1" ht="11.25">
      <c r="A203" s="37"/>
      <c r="B203" s="38"/>
      <c r="C203" s="39"/>
      <c r="D203" s="196" t="s">
        <v>157</v>
      </c>
      <c r="E203" s="39"/>
      <c r="F203" s="197" t="s">
        <v>904</v>
      </c>
      <c r="G203" s="39"/>
      <c r="H203" s="39"/>
      <c r="I203" s="198"/>
      <c r="J203" s="39"/>
      <c r="K203" s="39"/>
      <c r="L203" s="42"/>
      <c r="M203" s="199"/>
      <c r="N203" s="200"/>
      <c r="O203" s="67"/>
      <c r="P203" s="67"/>
      <c r="Q203" s="67"/>
      <c r="R203" s="67"/>
      <c r="S203" s="67"/>
      <c r="T203" s="68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20" t="s">
        <v>157</v>
      </c>
      <c r="AU203" s="20" t="s">
        <v>77</v>
      </c>
    </row>
    <row r="204" spans="1:65" s="2" customFormat="1" ht="19.5">
      <c r="A204" s="37"/>
      <c r="B204" s="38"/>
      <c r="C204" s="39"/>
      <c r="D204" s="196" t="s">
        <v>729</v>
      </c>
      <c r="E204" s="39"/>
      <c r="F204" s="261" t="s">
        <v>905</v>
      </c>
      <c r="G204" s="39"/>
      <c r="H204" s="39"/>
      <c r="I204" s="198"/>
      <c r="J204" s="39"/>
      <c r="K204" s="39"/>
      <c r="L204" s="42"/>
      <c r="M204" s="199"/>
      <c r="N204" s="200"/>
      <c r="O204" s="67"/>
      <c r="P204" s="67"/>
      <c r="Q204" s="67"/>
      <c r="R204" s="67"/>
      <c r="S204" s="67"/>
      <c r="T204" s="68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20" t="s">
        <v>729</v>
      </c>
      <c r="AU204" s="20" t="s">
        <v>77</v>
      </c>
    </row>
    <row r="205" spans="1:65" s="13" customFormat="1" ht="11.25">
      <c r="B205" s="203"/>
      <c r="C205" s="204"/>
      <c r="D205" s="196" t="s">
        <v>161</v>
      </c>
      <c r="E205" s="205" t="s">
        <v>19</v>
      </c>
      <c r="F205" s="206" t="s">
        <v>79</v>
      </c>
      <c r="G205" s="204"/>
      <c r="H205" s="207">
        <v>2</v>
      </c>
      <c r="I205" s="208"/>
      <c r="J205" s="204"/>
      <c r="K205" s="204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161</v>
      </c>
      <c r="AU205" s="213" t="s">
        <v>77</v>
      </c>
      <c r="AV205" s="13" t="s">
        <v>79</v>
      </c>
      <c r="AW205" s="13" t="s">
        <v>31</v>
      </c>
      <c r="AX205" s="13" t="s">
        <v>77</v>
      </c>
      <c r="AY205" s="213" t="s">
        <v>146</v>
      </c>
    </row>
    <row r="206" spans="1:65" s="2" customFormat="1" ht="37.9" customHeight="1">
      <c r="A206" s="37"/>
      <c r="B206" s="38"/>
      <c r="C206" s="182" t="s">
        <v>309</v>
      </c>
      <c r="D206" s="182" t="s">
        <v>151</v>
      </c>
      <c r="E206" s="183" t="s">
        <v>802</v>
      </c>
      <c r="F206" s="184" t="s">
        <v>940</v>
      </c>
      <c r="G206" s="185" t="s">
        <v>648</v>
      </c>
      <c r="H206" s="186">
        <v>1</v>
      </c>
      <c r="I206" s="187"/>
      <c r="J206" s="188">
        <f>ROUND(I206*H206,2)</f>
        <v>0</v>
      </c>
      <c r="K206" s="189"/>
      <c r="L206" s="42"/>
      <c r="M206" s="190" t="s">
        <v>19</v>
      </c>
      <c r="N206" s="191" t="s">
        <v>40</v>
      </c>
      <c r="O206" s="67"/>
      <c r="P206" s="192">
        <f>O206*H206</f>
        <v>0</v>
      </c>
      <c r="Q206" s="192">
        <v>0</v>
      </c>
      <c r="R206" s="192">
        <f>Q206*H206</f>
        <v>0</v>
      </c>
      <c r="S206" s="192">
        <v>0</v>
      </c>
      <c r="T206" s="193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94" t="s">
        <v>155</v>
      </c>
      <c r="AT206" s="194" t="s">
        <v>151</v>
      </c>
      <c r="AU206" s="194" t="s">
        <v>77</v>
      </c>
      <c r="AY206" s="20" t="s">
        <v>146</v>
      </c>
      <c r="BE206" s="195">
        <f>IF(N206="základní",J206,0)</f>
        <v>0</v>
      </c>
      <c r="BF206" s="195">
        <f>IF(N206="snížená",J206,0)</f>
        <v>0</v>
      </c>
      <c r="BG206" s="195">
        <f>IF(N206="zákl. přenesená",J206,0)</f>
        <v>0</v>
      </c>
      <c r="BH206" s="195">
        <f>IF(N206="sníž. přenesená",J206,0)</f>
        <v>0</v>
      </c>
      <c r="BI206" s="195">
        <f>IF(N206="nulová",J206,0)</f>
        <v>0</v>
      </c>
      <c r="BJ206" s="20" t="s">
        <v>77</v>
      </c>
      <c r="BK206" s="195">
        <f>ROUND(I206*H206,2)</f>
        <v>0</v>
      </c>
      <c r="BL206" s="20" t="s">
        <v>155</v>
      </c>
      <c r="BM206" s="194" t="s">
        <v>403</v>
      </c>
    </row>
    <row r="207" spans="1:65" s="2" customFormat="1" ht="19.5">
      <c r="A207" s="37"/>
      <c r="B207" s="38"/>
      <c r="C207" s="39"/>
      <c r="D207" s="196" t="s">
        <v>157</v>
      </c>
      <c r="E207" s="39"/>
      <c r="F207" s="197" t="s">
        <v>940</v>
      </c>
      <c r="G207" s="39"/>
      <c r="H207" s="39"/>
      <c r="I207" s="198"/>
      <c r="J207" s="39"/>
      <c r="K207" s="39"/>
      <c r="L207" s="42"/>
      <c r="M207" s="199"/>
      <c r="N207" s="200"/>
      <c r="O207" s="67"/>
      <c r="P207" s="67"/>
      <c r="Q207" s="67"/>
      <c r="R207" s="67"/>
      <c r="S207" s="67"/>
      <c r="T207" s="68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20" t="s">
        <v>157</v>
      </c>
      <c r="AU207" s="20" t="s">
        <v>77</v>
      </c>
    </row>
    <row r="208" spans="1:65" s="13" customFormat="1" ht="11.25">
      <c r="B208" s="203"/>
      <c r="C208" s="204"/>
      <c r="D208" s="196" t="s">
        <v>161</v>
      </c>
      <c r="E208" s="205" t="s">
        <v>19</v>
      </c>
      <c r="F208" s="206" t="s">
        <v>941</v>
      </c>
      <c r="G208" s="204"/>
      <c r="H208" s="207">
        <v>1</v>
      </c>
      <c r="I208" s="208"/>
      <c r="J208" s="204"/>
      <c r="K208" s="204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161</v>
      </c>
      <c r="AU208" s="213" t="s">
        <v>77</v>
      </c>
      <c r="AV208" s="13" t="s">
        <v>79</v>
      </c>
      <c r="AW208" s="13" t="s">
        <v>31</v>
      </c>
      <c r="AX208" s="13" t="s">
        <v>77</v>
      </c>
      <c r="AY208" s="213" t="s">
        <v>146</v>
      </c>
    </row>
    <row r="209" spans="1:65" s="2" customFormat="1" ht="37.9" customHeight="1">
      <c r="A209" s="37"/>
      <c r="B209" s="38"/>
      <c r="C209" s="182" t="s">
        <v>316</v>
      </c>
      <c r="D209" s="182" t="s">
        <v>151</v>
      </c>
      <c r="E209" s="183" t="s">
        <v>910</v>
      </c>
      <c r="F209" s="184" t="s">
        <v>911</v>
      </c>
      <c r="G209" s="185" t="s">
        <v>648</v>
      </c>
      <c r="H209" s="186">
        <v>1</v>
      </c>
      <c r="I209" s="187"/>
      <c r="J209" s="188">
        <f>ROUND(I209*H209,2)</f>
        <v>0</v>
      </c>
      <c r="K209" s="189"/>
      <c r="L209" s="42"/>
      <c r="M209" s="190" t="s">
        <v>19</v>
      </c>
      <c r="N209" s="191" t="s">
        <v>40</v>
      </c>
      <c r="O209" s="67"/>
      <c r="P209" s="192">
        <f>O209*H209</f>
        <v>0</v>
      </c>
      <c r="Q209" s="192">
        <v>0</v>
      </c>
      <c r="R209" s="192">
        <f>Q209*H209</f>
        <v>0</v>
      </c>
      <c r="S209" s="192">
        <v>0</v>
      </c>
      <c r="T209" s="19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94" t="s">
        <v>155</v>
      </c>
      <c r="AT209" s="194" t="s">
        <v>151</v>
      </c>
      <c r="AU209" s="194" t="s">
        <v>77</v>
      </c>
      <c r="AY209" s="20" t="s">
        <v>146</v>
      </c>
      <c r="BE209" s="195">
        <f>IF(N209="základní",J209,0)</f>
        <v>0</v>
      </c>
      <c r="BF209" s="195">
        <f>IF(N209="snížená",J209,0)</f>
        <v>0</v>
      </c>
      <c r="BG209" s="195">
        <f>IF(N209="zákl. přenesená",J209,0)</f>
        <v>0</v>
      </c>
      <c r="BH209" s="195">
        <f>IF(N209="sníž. přenesená",J209,0)</f>
        <v>0</v>
      </c>
      <c r="BI209" s="195">
        <f>IF(N209="nulová",J209,0)</f>
        <v>0</v>
      </c>
      <c r="BJ209" s="20" t="s">
        <v>77</v>
      </c>
      <c r="BK209" s="195">
        <f>ROUND(I209*H209,2)</f>
        <v>0</v>
      </c>
      <c r="BL209" s="20" t="s">
        <v>155</v>
      </c>
      <c r="BM209" s="194" t="s">
        <v>422</v>
      </c>
    </row>
    <row r="210" spans="1:65" s="2" customFormat="1" ht="19.5">
      <c r="A210" s="37"/>
      <c r="B210" s="38"/>
      <c r="C210" s="39"/>
      <c r="D210" s="196" t="s">
        <v>157</v>
      </c>
      <c r="E210" s="39"/>
      <c r="F210" s="197" t="s">
        <v>911</v>
      </c>
      <c r="G210" s="39"/>
      <c r="H210" s="39"/>
      <c r="I210" s="198"/>
      <c r="J210" s="39"/>
      <c r="K210" s="39"/>
      <c r="L210" s="42"/>
      <c r="M210" s="199"/>
      <c r="N210" s="200"/>
      <c r="O210" s="67"/>
      <c r="P210" s="67"/>
      <c r="Q210" s="67"/>
      <c r="R210" s="67"/>
      <c r="S210" s="67"/>
      <c r="T210" s="68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20" t="s">
        <v>157</v>
      </c>
      <c r="AU210" s="20" t="s">
        <v>77</v>
      </c>
    </row>
    <row r="211" spans="1:65" s="13" customFormat="1" ht="11.25">
      <c r="B211" s="203"/>
      <c r="C211" s="204"/>
      <c r="D211" s="196" t="s">
        <v>161</v>
      </c>
      <c r="E211" s="205" t="s">
        <v>19</v>
      </c>
      <c r="F211" s="206" t="s">
        <v>77</v>
      </c>
      <c r="G211" s="204"/>
      <c r="H211" s="207">
        <v>1</v>
      </c>
      <c r="I211" s="208"/>
      <c r="J211" s="204"/>
      <c r="K211" s="204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161</v>
      </c>
      <c r="AU211" s="213" t="s">
        <v>77</v>
      </c>
      <c r="AV211" s="13" t="s">
        <v>79</v>
      </c>
      <c r="AW211" s="13" t="s">
        <v>31</v>
      </c>
      <c r="AX211" s="13" t="s">
        <v>77</v>
      </c>
      <c r="AY211" s="213" t="s">
        <v>146</v>
      </c>
    </row>
    <row r="212" spans="1:65" s="2" customFormat="1" ht="21.75" customHeight="1">
      <c r="A212" s="37"/>
      <c r="B212" s="38"/>
      <c r="C212" s="182" t="s">
        <v>323</v>
      </c>
      <c r="D212" s="182" t="s">
        <v>151</v>
      </c>
      <c r="E212" s="183" t="s">
        <v>912</v>
      </c>
      <c r="F212" s="184" t="s">
        <v>913</v>
      </c>
      <c r="G212" s="185" t="s">
        <v>648</v>
      </c>
      <c r="H212" s="186">
        <v>1</v>
      </c>
      <c r="I212" s="187"/>
      <c r="J212" s="188">
        <f>ROUND(I212*H212,2)</f>
        <v>0</v>
      </c>
      <c r="K212" s="189"/>
      <c r="L212" s="42"/>
      <c r="M212" s="190" t="s">
        <v>19</v>
      </c>
      <c r="N212" s="191" t="s">
        <v>40</v>
      </c>
      <c r="O212" s="67"/>
      <c r="P212" s="192">
        <f>O212*H212</f>
        <v>0</v>
      </c>
      <c r="Q212" s="192">
        <v>0</v>
      </c>
      <c r="R212" s="192">
        <f>Q212*H212</f>
        <v>0</v>
      </c>
      <c r="S212" s="192">
        <v>0</v>
      </c>
      <c r="T212" s="193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94" t="s">
        <v>155</v>
      </c>
      <c r="AT212" s="194" t="s">
        <v>151</v>
      </c>
      <c r="AU212" s="194" t="s">
        <v>77</v>
      </c>
      <c r="AY212" s="20" t="s">
        <v>146</v>
      </c>
      <c r="BE212" s="195">
        <f>IF(N212="základní",J212,0)</f>
        <v>0</v>
      </c>
      <c r="BF212" s="195">
        <f>IF(N212="snížená",J212,0)</f>
        <v>0</v>
      </c>
      <c r="BG212" s="195">
        <f>IF(N212="zákl. přenesená",J212,0)</f>
        <v>0</v>
      </c>
      <c r="BH212" s="195">
        <f>IF(N212="sníž. přenesená",J212,0)</f>
        <v>0</v>
      </c>
      <c r="BI212" s="195">
        <f>IF(N212="nulová",J212,0)</f>
        <v>0</v>
      </c>
      <c r="BJ212" s="20" t="s">
        <v>77</v>
      </c>
      <c r="BK212" s="195">
        <f>ROUND(I212*H212,2)</f>
        <v>0</v>
      </c>
      <c r="BL212" s="20" t="s">
        <v>155</v>
      </c>
      <c r="BM212" s="194" t="s">
        <v>464</v>
      </c>
    </row>
    <row r="213" spans="1:65" s="2" customFormat="1" ht="11.25">
      <c r="A213" s="37"/>
      <c r="B213" s="38"/>
      <c r="C213" s="39"/>
      <c r="D213" s="196" t="s">
        <v>157</v>
      </c>
      <c r="E213" s="39"/>
      <c r="F213" s="197" t="s">
        <v>913</v>
      </c>
      <c r="G213" s="39"/>
      <c r="H213" s="39"/>
      <c r="I213" s="198"/>
      <c r="J213" s="39"/>
      <c r="K213" s="39"/>
      <c r="L213" s="42"/>
      <c r="M213" s="199"/>
      <c r="N213" s="200"/>
      <c r="O213" s="67"/>
      <c r="P213" s="67"/>
      <c r="Q213" s="67"/>
      <c r="R213" s="67"/>
      <c r="S213" s="67"/>
      <c r="T213" s="68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20" t="s">
        <v>157</v>
      </c>
      <c r="AU213" s="20" t="s">
        <v>77</v>
      </c>
    </row>
    <row r="214" spans="1:65" s="13" customFormat="1" ht="11.25">
      <c r="B214" s="203"/>
      <c r="C214" s="204"/>
      <c r="D214" s="196" t="s">
        <v>161</v>
      </c>
      <c r="E214" s="205" t="s">
        <v>19</v>
      </c>
      <c r="F214" s="206" t="s">
        <v>77</v>
      </c>
      <c r="G214" s="204"/>
      <c r="H214" s="207">
        <v>1</v>
      </c>
      <c r="I214" s="208"/>
      <c r="J214" s="204"/>
      <c r="K214" s="204"/>
      <c r="L214" s="209"/>
      <c r="M214" s="210"/>
      <c r="N214" s="211"/>
      <c r="O214" s="211"/>
      <c r="P214" s="211"/>
      <c r="Q214" s="211"/>
      <c r="R214" s="211"/>
      <c r="S214" s="211"/>
      <c r="T214" s="212"/>
      <c r="AT214" s="213" t="s">
        <v>161</v>
      </c>
      <c r="AU214" s="213" t="s">
        <v>77</v>
      </c>
      <c r="AV214" s="13" t="s">
        <v>79</v>
      </c>
      <c r="AW214" s="13" t="s">
        <v>31</v>
      </c>
      <c r="AX214" s="13" t="s">
        <v>77</v>
      </c>
      <c r="AY214" s="213" t="s">
        <v>146</v>
      </c>
    </row>
    <row r="215" spans="1:65" s="2" customFormat="1" ht="44.25" customHeight="1">
      <c r="A215" s="37"/>
      <c r="B215" s="38"/>
      <c r="C215" s="182" t="s">
        <v>330</v>
      </c>
      <c r="D215" s="182" t="s">
        <v>151</v>
      </c>
      <c r="E215" s="183" t="s">
        <v>806</v>
      </c>
      <c r="F215" s="184" t="s">
        <v>914</v>
      </c>
      <c r="G215" s="185" t="s">
        <v>648</v>
      </c>
      <c r="H215" s="186">
        <v>1</v>
      </c>
      <c r="I215" s="187"/>
      <c r="J215" s="188">
        <f>ROUND(I215*H215,2)</f>
        <v>0</v>
      </c>
      <c r="K215" s="189"/>
      <c r="L215" s="42"/>
      <c r="M215" s="190" t="s">
        <v>19</v>
      </c>
      <c r="N215" s="191" t="s">
        <v>40</v>
      </c>
      <c r="O215" s="67"/>
      <c r="P215" s="192">
        <f>O215*H215</f>
        <v>0</v>
      </c>
      <c r="Q215" s="192">
        <v>0</v>
      </c>
      <c r="R215" s="192">
        <f>Q215*H215</f>
        <v>0</v>
      </c>
      <c r="S215" s="192">
        <v>0</v>
      </c>
      <c r="T215" s="193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94" t="s">
        <v>155</v>
      </c>
      <c r="AT215" s="194" t="s">
        <v>151</v>
      </c>
      <c r="AU215" s="194" t="s">
        <v>77</v>
      </c>
      <c r="AY215" s="20" t="s">
        <v>146</v>
      </c>
      <c r="BE215" s="195">
        <f>IF(N215="základní",J215,0)</f>
        <v>0</v>
      </c>
      <c r="BF215" s="195">
        <f>IF(N215="snížená",J215,0)</f>
        <v>0</v>
      </c>
      <c r="BG215" s="195">
        <f>IF(N215="zákl. přenesená",J215,0)</f>
        <v>0</v>
      </c>
      <c r="BH215" s="195">
        <f>IF(N215="sníž. přenesená",J215,0)</f>
        <v>0</v>
      </c>
      <c r="BI215" s="195">
        <f>IF(N215="nulová",J215,0)</f>
        <v>0</v>
      </c>
      <c r="BJ215" s="20" t="s">
        <v>77</v>
      </c>
      <c r="BK215" s="195">
        <f>ROUND(I215*H215,2)</f>
        <v>0</v>
      </c>
      <c r="BL215" s="20" t="s">
        <v>155</v>
      </c>
      <c r="BM215" s="194" t="s">
        <v>498</v>
      </c>
    </row>
    <row r="216" spans="1:65" s="2" customFormat="1" ht="29.25">
      <c r="A216" s="37"/>
      <c r="B216" s="38"/>
      <c r="C216" s="39"/>
      <c r="D216" s="196" t="s">
        <v>157</v>
      </c>
      <c r="E216" s="39"/>
      <c r="F216" s="197" t="s">
        <v>914</v>
      </c>
      <c r="G216" s="39"/>
      <c r="H216" s="39"/>
      <c r="I216" s="198"/>
      <c r="J216" s="39"/>
      <c r="K216" s="39"/>
      <c r="L216" s="42"/>
      <c r="M216" s="199"/>
      <c r="N216" s="200"/>
      <c r="O216" s="67"/>
      <c r="P216" s="67"/>
      <c r="Q216" s="67"/>
      <c r="R216" s="67"/>
      <c r="S216" s="67"/>
      <c r="T216" s="68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20" t="s">
        <v>157</v>
      </c>
      <c r="AU216" s="20" t="s">
        <v>77</v>
      </c>
    </row>
    <row r="217" spans="1:65" s="13" customFormat="1" ht="11.25">
      <c r="B217" s="203"/>
      <c r="C217" s="204"/>
      <c r="D217" s="196" t="s">
        <v>161</v>
      </c>
      <c r="E217" s="205" t="s">
        <v>19</v>
      </c>
      <c r="F217" s="206" t="s">
        <v>77</v>
      </c>
      <c r="G217" s="204"/>
      <c r="H217" s="207">
        <v>1</v>
      </c>
      <c r="I217" s="208"/>
      <c r="J217" s="204"/>
      <c r="K217" s="204"/>
      <c r="L217" s="209"/>
      <c r="M217" s="210"/>
      <c r="N217" s="211"/>
      <c r="O217" s="211"/>
      <c r="P217" s="211"/>
      <c r="Q217" s="211"/>
      <c r="R217" s="211"/>
      <c r="S217" s="211"/>
      <c r="T217" s="212"/>
      <c r="AT217" s="213" t="s">
        <v>161</v>
      </c>
      <c r="AU217" s="213" t="s">
        <v>77</v>
      </c>
      <c r="AV217" s="13" t="s">
        <v>79</v>
      </c>
      <c r="AW217" s="13" t="s">
        <v>31</v>
      </c>
      <c r="AX217" s="13" t="s">
        <v>77</v>
      </c>
      <c r="AY217" s="213" t="s">
        <v>146</v>
      </c>
    </row>
    <row r="218" spans="1:65" s="2" customFormat="1" ht="24.2" customHeight="1">
      <c r="A218" s="37"/>
      <c r="B218" s="38"/>
      <c r="C218" s="182" t="s">
        <v>337</v>
      </c>
      <c r="D218" s="182" t="s">
        <v>151</v>
      </c>
      <c r="E218" s="183" t="s">
        <v>810</v>
      </c>
      <c r="F218" s="184" t="s">
        <v>915</v>
      </c>
      <c r="G218" s="185" t="s">
        <v>648</v>
      </c>
      <c r="H218" s="186">
        <v>1</v>
      </c>
      <c r="I218" s="187"/>
      <c r="J218" s="188">
        <f>ROUND(I218*H218,2)</f>
        <v>0</v>
      </c>
      <c r="K218" s="189"/>
      <c r="L218" s="42"/>
      <c r="M218" s="190" t="s">
        <v>19</v>
      </c>
      <c r="N218" s="191" t="s">
        <v>40</v>
      </c>
      <c r="O218" s="67"/>
      <c r="P218" s="192">
        <f>O218*H218</f>
        <v>0</v>
      </c>
      <c r="Q218" s="192">
        <v>0</v>
      </c>
      <c r="R218" s="192">
        <f>Q218*H218</f>
        <v>0</v>
      </c>
      <c r="S218" s="192">
        <v>0</v>
      </c>
      <c r="T218" s="193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94" t="s">
        <v>155</v>
      </c>
      <c r="AT218" s="194" t="s">
        <v>151</v>
      </c>
      <c r="AU218" s="194" t="s">
        <v>77</v>
      </c>
      <c r="AY218" s="20" t="s">
        <v>146</v>
      </c>
      <c r="BE218" s="195">
        <f>IF(N218="základní",J218,0)</f>
        <v>0</v>
      </c>
      <c r="BF218" s="195">
        <f>IF(N218="snížená",J218,0)</f>
        <v>0</v>
      </c>
      <c r="BG218" s="195">
        <f>IF(N218="zákl. přenesená",J218,0)</f>
        <v>0</v>
      </c>
      <c r="BH218" s="195">
        <f>IF(N218="sníž. přenesená",J218,0)</f>
        <v>0</v>
      </c>
      <c r="BI218" s="195">
        <f>IF(N218="nulová",J218,0)</f>
        <v>0</v>
      </c>
      <c r="BJ218" s="20" t="s">
        <v>77</v>
      </c>
      <c r="BK218" s="195">
        <f>ROUND(I218*H218,2)</f>
        <v>0</v>
      </c>
      <c r="BL218" s="20" t="s">
        <v>155</v>
      </c>
      <c r="BM218" s="194" t="s">
        <v>514</v>
      </c>
    </row>
    <row r="219" spans="1:65" s="2" customFormat="1" ht="11.25">
      <c r="A219" s="37"/>
      <c r="B219" s="38"/>
      <c r="C219" s="39"/>
      <c r="D219" s="196" t="s">
        <v>157</v>
      </c>
      <c r="E219" s="39"/>
      <c r="F219" s="197" t="s">
        <v>915</v>
      </c>
      <c r="G219" s="39"/>
      <c r="H219" s="39"/>
      <c r="I219" s="198"/>
      <c r="J219" s="39"/>
      <c r="K219" s="39"/>
      <c r="L219" s="42"/>
      <c r="M219" s="199"/>
      <c r="N219" s="200"/>
      <c r="O219" s="67"/>
      <c r="P219" s="67"/>
      <c r="Q219" s="67"/>
      <c r="R219" s="67"/>
      <c r="S219" s="67"/>
      <c r="T219" s="68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20" t="s">
        <v>157</v>
      </c>
      <c r="AU219" s="20" t="s">
        <v>77</v>
      </c>
    </row>
    <row r="220" spans="1:65" s="13" customFormat="1" ht="11.25">
      <c r="B220" s="203"/>
      <c r="C220" s="204"/>
      <c r="D220" s="196" t="s">
        <v>161</v>
      </c>
      <c r="E220" s="205" t="s">
        <v>19</v>
      </c>
      <c r="F220" s="206" t="s">
        <v>77</v>
      </c>
      <c r="G220" s="204"/>
      <c r="H220" s="207">
        <v>1</v>
      </c>
      <c r="I220" s="208"/>
      <c r="J220" s="204"/>
      <c r="K220" s="204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161</v>
      </c>
      <c r="AU220" s="213" t="s">
        <v>77</v>
      </c>
      <c r="AV220" s="13" t="s">
        <v>79</v>
      </c>
      <c r="AW220" s="13" t="s">
        <v>31</v>
      </c>
      <c r="AX220" s="13" t="s">
        <v>77</v>
      </c>
      <c r="AY220" s="213" t="s">
        <v>146</v>
      </c>
    </row>
    <row r="221" spans="1:65" s="2" customFormat="1" ht="21.75" customHeight="1">
      <c r="A221" s="37"/>
      <c r="B221" s="38"/>
      <c r="C221" s="182" t="s">
        <v>342</v>
      </c>
      <c r="D221" s="182" t="s">
        <v>151</v>
      </c>
      <c r="E221" s="183" t="s">
        <v>813</v>
      </c>
      <c r="F221" s="184" t="s">
        <v>917</v>
      </c>
      <c r="G221" s="185" t="s">
        <v>648</v>
      </c>
      <c r="H221" s="186">
        <v>1</v>
      </c>
      <c r="I221" s="187"/>
      <c r="J221" s="188">
        <f>ROUND(I221*H221,2)</f>
        <v>0</v>
      </c>
      <c r="K221" s="189"/>
      <c r="L221" s="42"/>
      <c r="M221" s="190" t="s">
        <v>19</v>
      </c>
      <c r="N221" s="191" t="s">
        <v>40</v>
      </c>
      <c r="O221" s="67"/>
      <c r="P221" s="192">
        <f>O221*H221</f>
        <v>0</v>
      </c>
      <c r="Q221" s="192">
        <v>0</v>
      </c>
      <c r="R221" s="192">
        <f>Q221*H221</f>
        <v>0</v>
      </c>
      <c r="S221" s="192">
        <v>0</v>
      </c>
      <c r="T221" s="193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94" t="s">
        <v>155</v>
      </c>
      <c r="AT221" s="194" t="s">
        <v>151</v>
      </c>
      <c r="AU221" s="194" t="s">
        <v>77</v>
      </c>
      <c r="AY221" s="20" t="s">
        <v>146</v>
      </c>
      <c r="BE221" s="195">
        <f>IF(N221="základní",J221,0)</f>
        <v>0</v>
      </c>
      <c r="BF221" s="195">
        <f>IF(N221="snížená",J221,0)</f>
        <v>0</v>
      </c>
      <c r="BG221" s="195">
        <f>IF(N221="zákl. přenesená",J221,0)</f>
        <v>0</v>
      </c>
      <c r="BH221" s="195">
        <f>IF(N221="sníž. přenesená",J221,0)</f>
        <v>0</v>
      </c>
      <c r="BI221" s="195">
        <f>IF(N221="nulová",J221,0)</f>
        <v>0</v>
      </c>
      <c r="BJ221" s="20" t="s">
        <v>77</v>
      </c>
      <c r="BK221" s="195">
        <f>ROUND(I221*H221,2)</f>
        <v>0</v>
      </c>
      <c r="BL221" s="20" t="s">
        <v>155</v>
      </c>
      <c r="BM221" s="194" t="s">
        <v>528</v>
      </c>
    </row>
    <row r="222" spans="1:65" s="2" customFormat="1" ht="11.25">
      <c r="A222" s="37"/>
      <c r="B222" s="38"/>
      <c r="C222" s="39"/>
      <c r="D222" s="196" t="s">
        <v>157</v>
      </c>
      <c r="E222" s="39"/>
      <c r="F222" s="197" t="s">
        <v>917</v>
      </c>
      <c r="G222" s="39"/>
      <c r="H222" s="39"/>
      <c r="I222" s="198"/>
      <c r="J222" s="39"/>
      <c r="K222" s="39"/>
      <c r="L222" s="42"/>
      <c r="M222" s="199"/>
      <c r="N222" s="200"/>
      <c r="O222" s="67"/>
      <c r="P222" s="67"/>
      <c r="Q222" s="67"/>
      <c r="R222" s="67"/>
      <c r="S222" s="67"/>
      <c r="T222" s="68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20" t="s">
        <v>157</v>
      </c>
      <c r="AU222" s="20" t="s">
        <v>77</v>
      </c>
    </row>
    <row r="223" spans="1:65" s="13" customFormat="1" ht="11.25">
      <c r="B223" s="203"/>
      <c r="C223" s="204"/>
      <c r="D223" s="196" t="s">
        <v>161</v>
      </c>
      <c r="E223" s="205" t="s">
        <v>19</v>
      </c>
      <c r="F223" s="206" t="s">
        <v>77</v>
      </c>
      <c r="G223" s="204"/>
      <c r="H223" s="207">
        <v>1</v>
      </c>
      <c r="I223" s="208"/>
      <c r="J223" s="204"/>
      <c r="K223" s="204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161</v>
      </c>
      <c r="AU223" s="213" t="s">
        <v>77</v>
      </c>
      <c r="AV223" s="13" t="s">
        <v>79</v>
      </c>
      <c r="AW223" s="13" t="s">
        <v>31</v>
      </c>
      <c r="AX223" s="13" t="s">
        <v>77</v>
      </c>
      <c r="AY223" s="213" t="s">
        <v>146</v>
      </c>
    </row>
    <row r="224" spans="1:65" s="2" customFormat="1" ht="24.2" customHeight="1">
      <c r="A224" s="37"/>
      <c r="B224" s="38"/>
      <c r="C224" s="182" t="s">
        <v>149</v>
      </c>
      <c r="D224" s="182" t="s">
        <v>151</v>
      </c>
      <c r="E224" s="183" t="s">
        <v>918</v>
      </c>
      <c r="F224" s="184" t="s">
        <v>919</v>
      </c>
      <c r="G224" s="185" t="s">
        <v>648</v>
      </c>
      <c r="H224" s="186">
        <v>1</v>
      </c>
      <c r="I224" s="187"/>
      <c r="J224" s="188">
        <f>ROUND(I224*H224,2)</f>
        <v>0</v>
      </c>
      <c r="K224" s="189"/>
      <c r="L224" s="42"/>
      <c r="M224" s="190" t="s">
        <v>19</v>
      </c>
      <c r="N224" s="191" t="s">
        <v>40</v>
      </c>
      <c r="O224" s="67"/>
      <c r="P224" s="192">
        <f>O224*H224</f>
        <v>0</v>
      </c>
      <c r="Q224" s="192">
        <v>0</v>
      </c>
      <c r="R224" s="192">
        <f>Q224*H224</f>
        <v>0</v>
      </c>
      <c r="S224" s="192">
        <v>0</v>
      </c>
      <c r="T224" s="193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94" t="s">
        <v>155</v>
      </c>
      <c r="AT224" s="194" t="s">
        <v>151</v>
      </c>
      <c r="AU224" s="194" t="s">
        <v>77</v>
      </c>
      <c r="AY224" s="20" t="s">
        <v>146</v>
      </c>
      <c r="BE224" s="195">
        <f>IF(N224="základní",J224,0)</f>
        <v>0</v>
      </c>
      <c r="BF224" s="195">
        <f>IF(N224="snížená",J224,0)</f>
        <v>0</v>
      </c>
      <c r="BG224" s="195">
        <f>IF(N224="zákl. přenesená",J224,0)</f>
        <v>0</v>
      </c>
      <c r="BH224" s="195">
        <f>IF(N224="sníž. přenesená",J224,0)</f>
        <v>0</v>
      </c>
      <c r="BI224" s="195">
        <f>IF(N224="nulová",J224,0)</f>
        <v>0</v>
      </c>
      <c r="BJ224" s="20" t="s">
        <v>77</v>
      </c>
      <c r="BK224" s="195">
        <f>ROUND(I224*H224,2)</f>
        <v>0</v>
      </c>
      <c r="BL224" s="20" t="s">
        <v>155</v>
      </c>
      <c r="BM224" s="194" t="s">
        <v>543</v>
      </c>
    </row>
    <row r="225" spans="1:65" s="2" customFormat="1" ht="11.25">
      <c r="A225" s="37"/>
      <c r="B225" s="38"/>
      <c r="C225" s="39"/>
      <c r="D225" s="196" t="s">
        <v>157</v>
      </c>
      <c r="E225" s="39"/>
      <c r="F225" s="197" t="s">
        <v>919</v>
      </c>
      <c r="G225" s="39"/>
      <c r="H225" s="39"/>
      <c r="I225" s="198"/>
      <c r="J225" s="39"/>
      <c r="K225" s="39"/>
      <c r="L225" s="42"/>
      <c r="M225" s="199"/>
      <c r="N225" s="200"/>
      <c r="O225" s="67"/>
      <c r="P225" s="67"/>
      <c r="Q225" s="67"/>
      <c r="R225" s="67"/>
      <c r="S225" s="67"/>
      <c r="T225" s="68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20" t="s">
        <v>157</v>
      </c>
      <c r="AU225" s="20" t="s">
        <v>77</v>
      </c>
    </row>
    <row r="226" spans="1:65" s="13" customFormat="1" ht="11.25">
      <c r="B226" s="203"/>
      <c r="C226" s="204"/>
      <c r="D226" s="196" t="s">
        <v>161</v>
      </c>
      <c r="E226" s="205" t="s">
        <v>19</v>
      </c>
      <c r="F226" s="206" t="s">
        <v>77</v>
      </c>
      <c r="G226" s="204"/>
      <c r="H226" s="207">
        <v>1</v>
      </c>
      <c r="I226" s="208"/>
      <c r="J226" s="204"/>
      <c r="K226" s="204"/>
      <c r="L226" s="209"/>
      <c r="M226" s="210"/>
      <c r="N226" s="211"/>
      <c r="O226" s="211"/>
      <c r="P226" s="211"/>
      <c r="Q226" s="211"/>
      <c r="R226" s="211"/>
      <c r="S226" s="211"/>
      <c r="T226" s="212"/>
      <c r="AT226" s="213" t="s">
        <v>161</v>
      </c>
      <c r="AU226" s="213" t="s">
        <v>77</v>
      </c>
      <c r="AV226" s="13" t="s">
        <v>79</v>
      </c>
      <c r="AW226" s="13" t="s">
        <v>31</v>
      </c>
      <c r="AX226" s="13" t="s">
        <v>77</v>
      </c>
      <c r="AY226" s="213" t="s">
        <v>146</v>
      </c>
    </row>
    <row r="227" spans="1:65" s="12" customFormat="1" ht="22.9" customHeight="1">
      <c r="B227" s="166"/>
      <c r="C227" s="167"/>
      <c r="D227" s="168" t="s">
        <v>68</v>
      </c>
      <c r="E227" s="180" t="s">
        <v>612</v>
      </c>
      <c r="F227" s="180" t="s">
        <v>613</v>
      </c>
      <c r="G227" s="167"/>
      <c r="H227" s="167"/>
      <c r="I227" s="170"/>
      <c r="J227" s="181">
        <f>BK227</f>
        <v>0</v>
      </c>
      <c r="K227" s="167"/>
      <c r="L227" s="172"/>
      <c r="M227" s="173"/>
      <c r="N227" s="174"/>
      <c r="O227" s="174"/>
      <c r="P227" s="175">
        <f>SUM(P228:P259)</f>
        <v>0</v>
      </c>
      <c r="Q227" s="174"/>
      <c r="R227" s="175">
        <f>SUM(R228:R259)</f>
        <v>0</v>
      </c>
      <c r="S227" s="174"/>
      <c r="T227" s="176">
        <f>SUM(T228:T259)</f>
        <v>0</v>
      </c>
      <c r="AR227" s="177" t="s">
        <v>147</v>
      </c>
      <c r="AT227" s="178" t="s">
        <v>68</v>
      </c>
      <c r="AU227" s="178" t="s">
        <v>77</v>
      </c>
      <c r="AY227" s="177" t="s">
        <v>146</v>
      </c>
      <c r="BK227" s="179">
        <f>SUM(BK228:BK259)</f>
        <v>0</v>
      </c>
    </row>
    <row r="228" spans="1:65" s="2" customFormat="1" ht="24.2" customHeight="1">
      <c r="A228" s="37"/>
      <c r="B228" s="38"/>
      <c r="C228" s="182" t="s">
        <v>301</v>
      </c>
      <c r="D228" s="182" t="s">
        <v>151</v>
      </c>
      <c r="E228" s="183" t="s">
        <v>920</v>
      </c>
      <c r="F228" s="184" t="s">
        <v>921</v>
      </c>
      <c r="G228" s="185" t="s">
        <v>235</v>
      </c>
      <c r="H228" s="186">
        <v>50</v>
      </c>
      <c r="I228" s="187"/>
      <c r="J228" s="188">
        <f>ROUND(I228*H228,2)</f>
        <v>0</v>
      </c>
      <c r="K228" s="189"/>
      <c r="L228" s="42"/>
      <c r="M228" s="190" t="s">
        <v>19</v>
      </c>
      <c r="N228" s="191" t="s">
        <v>40</v>
      </c>
      <c r="O228" s="67"/>
      <c r="P228" s="192">
        <f>O228*H228</f>
        <v>0</v>
      </c>
      <c r="Q228" s="192">
        <v>0</v>
      </c>
      <c r="R228" s="192">
        <f>Q228*H228</f>
        <v>0</v>
      </c>
      <c r="S228" s="192">
        <v>0</v>
      </c>
      <c r="T228" s="193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94" t="s">
        <v>289</v>
      </c>
      <c r="AT228" s="194" t="s">
        <v>151</v>
      </c>
      <c r="AU228" s="194" t="s">
        <v>79</v>
      </c>
      <c r="AY228" s="20" t="s">
        <v>146</v>
      </c>
      <c r="BE228" s="195">
        <f>IF(N228="základní",J228,0)</f>
        <v>0</v>
      </c>
      <c r="BF228" s="195">
        <f>IF(N228="snížená",J228,0)</f>
        <v>0</v>
      </c>
      <c r="BG228" s="195">
        <f>IF(N228="zákl. přenesená",J228,0)</f>
        <v>0</v>
      </c>
      <c r="BH228" s="195">
        <f>IF(N228="sníž. přenesená",J228,0)</f>
        <v>0</v>
      </c>
      <c r="BI228" s="195">
        <f>IF(N228="nulová",J228,0)</f>
        <v>0</v>
      </c>
      <c r="BJ228" s="20" t="s">
        <v>77</v>
      </c>
      <c r="BK228" s="195">
        <f>ROUND(I228*H228,2)</f>
        <v>0</v>
      </c>
      <c r="BL228" s="20" t="s">
        <v>289</v>
      </c>
      <c r="BM228" s="194" t="s">
        <v>942</v>
      </c>
    </row>
    <row r="229" spans="1:65" s="2" customFormat="1" ht="39">
      <c r="A229" s="37"/>
      <c r="B229" s="38"/>
      <c r="C229" s="39"/>
      <c r="D229" s="196" t="s">
        <v>157</v>
      </c>
      <c r="E229" s="39"/>
      <c r="F229" s="197" t="s">
        <v>923</v>
      </c>
      <c r="G229" s="39"/>
      <c r="H229" s="39"/>
      <c r="I229" s="198"/>
      <c r="J229" s="39"/>
      <c r="K229" s="39"/>
      <c r="L229" s="42"/>
      <c r="M229" s="199"/>
      <c r="N229" s="200"/>
      <c r="O229" s="67"/>
      <c r="P229" s="67"/>
      <c r="Q229" s="67"/>
      <c r="R229" s="67"/>
      <c r="S229" s="67"/>
      <c r="T229" s="68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20" t="s">
        <v>157</v>
      </c>
      <c r="AU229" s="20" t="s">
        <v>79</v>
      </c>
    </row>
    <row r="230" spans="1:65" s="2" customFormat="1" ht="11.25">
      <c r="A230" s="37"/>
      <c r="B230" s="38"/>
      <c r="C230" s="39"/>
      <c r="D230" s="201" t="s">
        <v>159</v>
      </c>
      <c r="E230" s="39"/>
      <c r="F230" s="202" t="s">
        <v>924</v>
      </c>
      <c r="G230" s="39"/>
      <c r="H230" s="39"/>
      <c r="I230" s="198"/>
      <c r="J230" s="39"/>
      <c r="K230" s="39"/>
      <c r="L230" s="42"/>
      <c r="M230" s="199"/>
      <c r="N230" s="200"/>
      <c r="O230" s="67"/>
      <c r="P230" s="67"/>
      <c r="Q230" s="67"/>
      <c r="R230" s="67"/>
      <c r="S230" s="67"/>
      <c r="T230" s="68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20" t="s">
        <v>159</v>
      </c>
      <c r="AU230" s="20" t="s">
        <v>79</v>
      </c>
    </row>
    <row r="231" spans="1:65" s="13" customFormat="1" ht="11.25">
      <c r="B231" s="203"/>
      <c r="C231" s="204"/>
      <c r="D231" s="196" t="s">
        <v>161</v>
      </c>
      <c r="E231" s="205" t="s">
        <v>19</v>
      </c>
      <c r="F231" s="206" t="s">
        <v>486</v>
      </c>
      <c r="G231" s="204"/>
      <c r="H231" s="207">
        <v>50</v>
      </c>
      <c r="I231" s="208"/>
      <c r="J231" s="204"/>
      <c r="K231" s="204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161</v>
      </c>
      <c r="AU231" s="213" t="s">
        <v>79</v>
      </c>
      <c r="AV231" s="13" t="s">
        <v>79</v>
      </c>
      <c r="AW231" s="13" t="s">
        <v>31</v>
      </c>
      <c r="AX231" s="13" t="s">
        <v>69</v>
      </c>
      <c r="AY231" s="213" t="s">
        <v>146</v>
      </c>
    </row>
    <row r="232" spans="1:65" s="14" customFormat="1" ht="11.25">
      <c r="B232" s="214"/>
      <c r="C232" s="215"/>
      <c r="D232" s="196" t="s">
        <v>161</v>
      </c>
      <c r="E232" s="216" t="s">
        <v>19</v>
      </c>
      <c r="F232" s="217" t="s">
        <v>163</v>
      </c>
      <c r="G232" s="215"/>
      <c r="H232" s="218">
        <v>50</v>
      </c>
      <c r="I232" s="219"/>
      <c r="J232" s="215"/>
      <c r="K232" s="215"/>
      <c r="L232" s="220"/>
      <c r="M232" s="221"/>
      <c r="N232" s="222"/>
      <c r="O232" s="222"/>
      <c r="P232" s="222"/>
      <c r="Q232" s="222"/>
      <c r="R232" s="222"/>
      <c r="S232" s="222"/>
      <c r="T232" s="223"/>
      <c r="AT232" s="224" t="s">
        <v>161</v>
      </c>
      <c r="AU232" s="224" t="s">
        <v>79</v>
      </c>
      <c r="AV232" s="14" t="s">
        <v>147</v>
      </c>
      <c r="AW232" s="14" t="s">
        <v>31</v>
      </c>
      <c r="AX232" s="14" t="s">
        <v>77</v>
      </c>
      <c r="AY232" s="224" t="s">
        <v>146</v>
      </c>
    </row>
    <row r="233" spans="1:65" s="2" customFormat="1" ht="37.9" customHeight="1">
      <c r="A233" s="37"/>
      <c r="B233" s="38"/>
      <c r="C233" s="182" t="s">
        <v>363</v>
      </c>
      <c r="D233" s="182" t="s">
        <v>151</v>
      </c>
      <c r="E233" s="183" t="s">
        <v>821</v>
      </c>
      <c r="F233" s="184" t="s">
        <v>822</v>
      </c>
      <c r="G233" s="185" t="s">
        <v>167</v>
      </c>
      <c r="H233" s="186">
        <v>17.5</v>
      </c>
      <c r="I233" s="187"/>
      <c r="J233" s="188">
        <f>ROUND(I233*H233,2)</f>
        <v>0</v>
      </c>
      <c r="K233" s="189"/>
      <c r="L233" s="42"/>
      <c r="M233" s="190" t="s">
        <v>19</v>
      </c>
      <c r="N233" s="191" t="s">
        <v>40</v>
      </c>
      <c r="O233" s="67"/>
      <c r="P233" s="192">
        <f>O233*H233</f>
        <v>0</v>
      </c>
      <c r="Q233" s="192">
        <v>0</v>
      </c>
      <c r="R233" s="192">
        <f>Q233*H233</f>
        <v>0</v>
      </c>
      <c r="S233" s="192">
        <v>0</v>
      </c>
      <c r="T233" s="193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94" t="s">
        <v>289</v>
      </c>
      <c r="AT233" s="194" t="s">
        <v>151</v>
      </c>
      <c r="AU233" s="194" t="s">
        <v>79</v>
      </c>
      <c r="AY233" s="20" t="s">
        <v>146</v>
      </c>
      <c r="BE233" s="195">
        <f>IF(N233="základní",J233,0)</f>
        <v>0</v>
      </c>
      <c r="BF233" s="195">
        <f>IF(N233="snížená",J233,0)</f>
        <v>0</v>
      </c>
      <c r="BG233" s="195">
        <f>IF(N233="zákl. přenesená",J233,0)</f>
        <v>0</v>
      </c>
      <c r="BH233" s="195">
        <f>IF(N233="sníž. přenesená",J233,0)</f>
        <v>0</v>
      </c>
      <c r="BI233" s="195">
        <f>IF(N233="nulová",J233,0)</f>
        <v>0</v>
      </c>
      <c r="BJ233" s="20" t="s">
        <v>77</v>
      </c>
      <c r="BK233" s="195">
        <f>ROUND(I233*H233,2)</f>
        <v>0</v>
      </c>
      <c r="BL233" s="20" t="s">
        <v>289</v>
      </c>
      <c r="BM233" s="194" t="s">
        <v>943</v>
      </c>
    </row>
    <row r="234" spans="1:65" s="2" customFormat="1" ht="29.25">
      <c r="A234" s="37"/>
      <c r="B234" s="38"/>
      <c r="C234" s="39"/>
      <c r="D234" s="196" t="s">
        <v>157</v>
      </c>
      <c r="E234" s="39"/>
      <c r="F234" s="197" t="s">
        <v>824</v>
      </c>
      <c r="G234" s="39"/>
      <c r="H234" s="39"/>
      <c r="I234" s="198"/>
      <c r="J234" s="39"/>
      <c r="K234" s="39"/>
      <c r="L234" s="42"/>
      <c r="M234" s="199"/>
      <c r="N234" s="200"/>
      <c r="O234" s="67"/>
      <c r="P234" s="67"/>
      <c r="Q234" s="67"/>
      <c r="R234" s="67"/>
      <c r="S234" s="67"/>
      <c r="T234" s="68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20" t="s">
        <v>157</v>
      </c>
      <c r="AU234" s="20" t="s">
        <v>79</v>
      </c>
    </row>
    <row r="235" spans="1:65" s="2" customFormat="1" ht="11.25">
      <c r="A235" s="37"/>
      <c r="B235" s="38"/>
      <c r="C235" s="39"/>
      <c r="D235" s="201" t="s">
        <v>159</v>
      </c>
      <c r="E235" s="39"/>
      <c r="F235" s="202" t="s">
        <v>825</v>
      </c>
      <c r="G235" s="39"/>
      <c r="H235" s="39"/>
      <c r="I235" s="198"/>
      <c r="J235" s="39"/>
      <c r="K235" s="39"/>
      <c r="L235" s="42"/>
      <c r="M235" s="199"/>
      <c r="N235" s="200"/>
      <c r="O235" s="67"/>
      <c r="P235" s="67"/>
      <c r="Q235" s="67"/>
      <c r="R235" s="67"/>
      <c r="S235" s="67"/>
      <c r="T235" s="68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20" t="s">
        <v>159</v>
      </c>
      <c r="AU235" s="20" t="s">
        <v>79</v>
      </c>
    </row>
    <row r="236" spans="1:65" s="13" customFormat="1" ht="11.25">
      <c r="B236" s="203"/>
      <c r="C236" s="204"/>
      <c r="D236" s="196" t="s">
        <v>161</v>
      </c>
      <c r="E236" s="205" t="s">
        <v>19</v>
      </c>
      <c r="F236" s="206" t="s">
        <v>926</v>
      </c>
      <c r="G236" s="204"/>
      <c r="H236" s="207">
        <v>17.5</v>
      </c>
      <c r="I236" s="208"/>
      <c r="J236" s="204"/>
      <c r="K236" s="204"/>
      <c r="L236" s="209"/>
      <c r="M236" s="210"/>
      <c r="N236" s="211"/>
      <c r="O236" s="211"/>
      <c r="P236" s="211"/>
      <c r="Q236" s="211"/>
      <c r="R236" s="211"/>
      <c r="S236" s="211"/>
      <c r="T236" s="212"/>
      <c r="AT236" s="213" t="s">
        <v>161</v>
      </c>
      <c r="AU236" s="213" t="s">
        <v>79</v>
      </c>
      <c r="AV236" s="13" t="s">
        <v>79</v>
      </c>
      <c r="AW236" s="13" t="s">
        <v>31</v>
      </c>
      <c r="AX236" s="13" t="s">
        <v>69</v>
      </c>
      <c r="AY236" s="213" t="s">
        <v>146</v>
      </c>
    </row>
    <row r="237" spans="1:65" s="14" customFormat="1" ht="11.25">
      <c r="B237" s="214"/>
      <c r="C237" s="215"/>
      <c r="D237" s="196" t="s">
        <v>161</v>
      </c>
      <c r="E237" s="216" t="s">
        <v>19</v>
      </c>
      <c r="F237" s="217" t="s">
        <v>163</v>
      </c>
      <c r="G237" s="215"/>
      <c r="H237" s="218">
        <v>17.5</v>
      </c>
      <c r="I237" s="219"/>
      <c r="J237" s="215"/>
      <c r="K237" s="215"/>
      <c r="L237" s="220"/>
      <c r="M237" s="221"/>
      <c r="N237" s="222"/>
      <c r="O237" s="222"/>
      <c r="P237" s="222"/>
      <c r="Q237" s="222"/>
      <c r="R237" s="222"/>
      <c r="S237" s="222"/>
      <c r="T237" s="223"/>
      <c r="AT237" s="224" t="s">
        <v>161</v>
      </c>
      <c r="AU237" s="224" t="s">
        <v>79</v>
      </c>
      <c r="AV237" s="14" t="s">
        <v>147</v>
      </c>
      <c r="AW237" s="14" t="s">
        <v>31</v>
      </c>
      <c r="AX237" s="14" t="s">
        <v>77</v>
      </c>
      <c r="AY237" s="224" t="s">
        <v>146</v>
      </c>
    </row>
    <row r="238" spans="1:65" s="2" customFormat="1" ht="37.9" customHeight="1">
      <c r="A238" s="37"/>
      <c r="B238" s="38"/>
      <c r="C238" s="182" t="s">
        <v>182</v>
      </c>
      <c r="D238" s="182" t="s">
        <v>151</v>
      </c>
      <c r="E238" s="183" t="s">
        <v>827</v>
      </c>
      <c r="F238" s="184" t="s">
        <v>828</v>
      </c>
      <c r="G238" s="185" t="s">
        <v>167</v>
      </c>
      <c r="H238" s="186">
        <v>157.5</v>
      </c>
      <c r="I238" s="187"/>
      <c r="J238" s="188">
        <f>ROUND(I238*H238,2)</f>
        <v>0</v>
      </c>
      <c r="K238" s="189"/>
      <c r="L238" s="42"/>
      <c r="M238" s="190" t="s">
        <v>19</v>
      </c>
      <c r="N238" s="191" t="s">
        <v>40</v>
      </c>
      <c r="O238" s="67"/>
      <c r="P238" s="192">
        <f>O238*H238</f>
        <v>0</v>
      </c>
      <c r="Q238" s="192">
        <v>0</v>
      </c>
      <c r="R238" s="192">
        <f>Q238*H238</f>
        <v>0</v>
      </c>
      <c r="S238" s="192">
        <v>0</v>
      </c>
      <c r="T238" s="193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94" t="s">
        <v>289</v>
      </c>
      <c r="AT238" s="194" t="s">
        <v>151</v>
      </c>
      <c r="AU238" s="194" t="s">
        <v>79</v>
      </c>
      <c r="AY238" s="20" t="s">
        <v>146</v>
      </c>
      <c r="BE238" s="195">
        <f>IF(N238="základní",J238,0)</f>
        <v>0</v>
      </c>
      <c r="BF238" s="195">
        <f>IF(N238="snížená",J238,0)</f>
        <v>0</v>
      </c>
      <c r="BG238" s="195">
        <f>IF(N238="zákl. přenesená",J238,0)</f>
        <v>0</v>
      </c>
      <c r="BH238" s="195">
        <f>IF(N238="sníž. přenesená",J238,0)</f>
        <v>0</v>
      </c>
      <c r="BI238" s="195">
        <f>IF(N238="nulová",J238,0)</f>
        <v>0</v>
      </c>
      <c r="BJ238" s="20" t="s">
        <v>77</v>
      </c>
      <c r="BK238" s="195">
        <f>ROUND(I238*H238,2)</f>
        <v>0</v>
      </c>
      <c r="BL238" s="20" t="s">
        <v>289</v>
      </c>
      <c r="BM238" s="194" t="s">
        <v>944</v>
      </c>
    </row>
    <row r="239" spans="1:65" s="2" customFormat="1" ht="39">
      <c r="A239" s="37"/>
      <c r="B239" s="38"/>
      <c r="C239" s="39"/>
      <c r="D239" s="196" t="s">
        <v>157</v>
      </c>
      <c r="E239" s="39"/>
      <c r="F239" s="197" t="s">
        <v>830</v>
      </c>
      <c r="G239" s="39"/>
      <c r="H239" s="39"/>
      <c r="I239" s="198"/>
      <c r="J239" s="39"/>
      <c r="K239" s="39"/>
      <c r="L239" s="42"/>
      <c r="M239" s="199"/>
      <c r="N239" s="200"/>
      <c r="O239" s="67"/>
      <c r="P239" s="67"/>
      <c r="Q239" s="67"/>
      <c r="R239" s="67"/>
      <c r="S239" s="67"/>
      <c r="T239" s="68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20" t="s">
        <v>157</v>
      </c>
      <c r="AU239" s="20" t="s">
        <v>79</v>
      </c>
    </row>
    <row r="240" spans="1:65" s="2" customFormat="1" ht="11.25">
      <c r="A240" s="37"/>
      <c r="B240" s="38"/>
      <c r="C240" s="39"/>
      <c r="D240" s="201" t="s">
        <v>159</v>
      </c>
      <c r="E240" s="39"/>
      <c r="F240" s="202" t="s">
        <v>831</v>
      </c>
      <c r="G240" s="39"/>
      <c r="H240" s="39"/>
      <c r="I240" s="198"/>
      <c r="J240" s="39"/>
      <c r="K240" s="39"/>
      <c r="L240" s="42"/>
      <c r="M240" s="199"/>
      <c r="N240" s="200"/>
      <c r="O240" s="67"/>
      <c r="P240" s="67"/>
      <c r="Q240" s="67"/>
      <c r="R240" s="67"/>
      <c r="S240" s="67"/>
      <c r="T240" s="68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20" t="s">
        <v>159</v>
      </c>
      <c r="AU240" s="20" t="s">
        <v>79</v>
      </c>
    </row>
    <row r="241" spans="1:65" s="13" customFormat="1" ht="11.25">
      <c r="B241" s="203"/>
      <c r="C241" s="204"/>
      <c r="D241" s="196" t="s">
        <v>161</v>
      </c>
      <c r="E241" s="205" t="s">
        <v>19</v>
      </c>
      <c r="F241" s="206" t="s">
        <v>928</v>
      </c>
      <c r="G241" s="204"/>
      <c r="H241" s="207">
        <v>157.5</v>
      </c>
      <c r="I241" s="208"/>
      <c r="J241" s="204"/>
      <c r="K241" s="204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161</v>
      </c>
      <c r="AU241" s="213" t="s">
        <v>79</v>
      </c>
      <c r="AV241" s="13" t="s">
        <v>79</v>
      </c>
      <c r="AW241" s="13" t="s">
        <v>31</v>
      </c>
      <c r="AX241" s="13" t="s">
        <v>69</v>
      </c>
      <c r="AY241" s="213" t="s">
        <v>146</v>
      </c>
    </row>
    <row r="242" spans="1:65" s="14" customFormat="1" ht="11.25">
      <c r="B242" s="214"/>
      <c r="C242" s="215"/>
      <c r="D242" s="196" t="s">
        <v>161</v>
      </c>
      <c r="E242" s="216" t="s">
        <v>19</v>
      </c>
      <c r="F242" s="217" t="s">
        <v>163</v>
      </c>
      <c r="G242" s="215"/>
      <c r="H242" s="218">
        <v>157.5</v>
      </c>
      <c r="I242" s="219"/>
      <c r="J242" s="215"/>
      <c r="K242" s="215"/>
      <c r="L242" s="220"/>
      <c r="M242" s="221"/>
      <c r="N242" s="222"/>
      <c r="O242" s="222"/>
      <c r="P242" s="222"/>
      <c r="Q242" s="222"/>
      <c r="R242" s="222"/>
      <c r="S242" s="222"/>
      <c r="T242" s="223"/>
      <c r="AT242" s="224" t="s">
        <v>161</v>
      </c>
      <c r="AU242" s="224" t="s">
        <v>79</v>
      </c>
      <c r="AV242" s="14" t="s">
        <v>147</v>
      </c>
      <c r="AW242" s="14" t="s">
        <v>31</v>
      </c>
      <c r="AX242" s="14" t="s">
        <v>77</v>
      </c>
      <c r="AY242" s="224" t="s">
        <v>146</v>
      </c>
    </row>
    <row r="243" spans="1:65" s="2" customFormat="1" ht="24.2" customHeight="1">
      <c r="A243" s="37"/>
      <c r="B243" s="38"/>
      <c r="C243" s="182" t="s">
        <v>377</v>
      </c>
      <c r="D243" s="182" t="s">
        <v>151</v>
      </c>
      <c r="E243" s="183" t="s">
        <v>833</v>
      </c>
      <c r="F243" s="184" t="s">
        <v>834</v>
      </c>
      <c r="G243" s="185" t="s">
        <v>175</v>
      </c>
      <c r="H243" s="186">
        <v>8.75</v>
      </c>
      <c r="I243" s="187"/>
      <c r="J243" s="188">
        <f>ROUND(I243*H243,2)</f>
        <v>0</v>
      </c>
      <c r="K243" s="189"/>
      <c r="L243" s="42"/>
      <c r="M243" s="190" t="s">
        <v>19</v>
      </c>
      <c r="N243" s="191" t="s">
        <v>40</v>
      </c>
      <c r="O243" s="67"/>
      <c r="P243" s="192">
        <f>O243*H243</f>
        <v>0</v>
      </c>
      <c r="Q243" s="192">
        <v>0</v>
      </c>
      <c r="R243" s="192">
        <f>Q243*H243</f>
        <v>0</v>
      </c>
      <c r="S243" s="192">
        <v>0</v>
      </c>
      <c r="T243" s="193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94" t="s">
        <v>289</v>
      </c>
      <c r="AT243" s="194" t="s">
        <v>151</v>
      </c>
      <c r="AU243" s="194" t="s">
        <v>79</v>
      </c>
      <c r="AY243" s="20" t="s">
        <v>146</v>
      </c>
      <c r="BE243" s="195">
        <f>IF(N243="základní",J243,0)</f>
        <v>0</v>
      </c>
      <c r="BF243" s="195">
        <f>IF(N243="snížená",J243,0)</f>
        <v>0</v>
      </c>
      <c r="BG243" s="195">
        <f>IF(N243="zákl. přenesená",J243,0)</f>
        <v>0</v>
      </c>
      <c r="BH243" s="195">
        <f>IF(N243="sníž. přenesená",J243,0)</f>
        <v>0</v>
      </c>
      <c r="BI243" s="195">
        <f>IF(N243="nulová",J243,0)</f>
        <v>0</v>
      </c>
      <c r="BJ243" s="20" t="s">
        <v>77</v>
      </c>
      <c r="BK243" s="195">
        <f>ROUND(I243*H243,2)</f>
        <v>0</v>
      </c>
      <c r="BL243" s="20" t="s">
        <v>289</v>
      </c>
      <c r="BM243" s="194" t="s">
        <v>945</v>
      </c>
    </row>
    <row r="244" spans="1:65" s="2" customFormat="1" ht="19.5">
      <c r="A244" s="37"/>
      <c r="B244" s="38"/>
      <c r="C244" s="39"/>
      <c r="D244" s="196" t="s">
        <v>157</v>
      </c>
      <c r="E244" s="39"/>
      <c r="F244" s="197" t="s">
        <v>836</v>
      </c>
      <c r="G244" s="39"/>
      <c r="H244" s="39"/>
      <c r="I244" s="198"/>
      <c r="J244" s="39"/>
      <c r="K244" s="39"/>
      <c r="L244" s="42"/>
      <c r="M244" s="199"/>
      <c r="N244" s="200"/>
      <c r="O244" s="67"/>
      <c r="P244" s="67"/>
      <c r="Q244" s="67"/>
      <c r="R244" s="67"/>
      <c r="S244" s="67"/>
      <c r="T244" s="68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20" t="s">
        <v>157</v>
      </c>
      <c r="AU244" s="20" t="s">
        <v>79</v>
      </c>
    </row>
    <row r="245" spans="1:65" s="2" customFormat="1" ht="11.25">
      <c r="A245" s="37"/>
      <c r="B245" s="38"/>
      <c r="C245" s="39"/>
      <c r="D245" s="201" t="s">
        <v>159</v>
      </c>
      <c r="E245" s="39"/>
      <c r="F245" s="202" t="s">
        <v>837</v>
      </c>
      <c r="G245" s="39"/>
      <c r="H245" s="39"/>
      <c r="I245" s="198"/>
      <c r="J245" s="39"/>
      <c r="K245" s="39"/>
      <c r="L245" s="42"/>
      <c r="M245" s="199"/>
      <c r="N245" s="200"/>
      <c r="O245" s="67"/>
      <c r="P245" s="67"/>
      <c r="Q245" s="67"/>
      <c r="R245" s="67"/>
      <c r="S245" s="67"/>
      <c r="T245" s="68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20" t="s">
        <v>159</v>
      </c>
      <c r="AU245" s="20" t="s">
        <v>79</v>
      </c>
    </row>
    <row r="246" spans="1:65" s="16" customFormat="1" ht="11.25">
      <c r="B246" s="236"/>
      <c r="C246" s="237"/>
      <c r="D246" s="196" t="s">
        <v>161</v>
      </c>
      <c r="E246" s="238" t="s">
        <v>19</v>
      </c>
      <c r="F246" s="239" t="s">
        <v>838</v>
      </c>
      <c r="G246" s="237"/>
      <c r="H246" s="238" t="s">
        <v>19</v>
      </c>
      <c r="I246" s="240"/>
      <c r="J246" s="237"/>
      <c r="K246" s="237"/>
      <c r="L246" s="241"/>
      <c r="M246" s="242"/>
      <c r="N246" s="243"/>
      <c r="O246" s="243"/>
      <c r="P246" s="243"/>
      <c r="Q246" s="243"/>
      <c r="R246" s="243"/>
      <c r="S246" s="243"/>
      <c r="T246" s="244"/>
      <c r="AT246" s="245" t="s">
        <v>161</v>
      </c>
      <c r="AU246" s="245" t="s">
        <v>79</v>
      </c>
      <c r="AV246" s="16" t="s">
        <v>77</v>
      </c>
      <c r="AW246" s="16" t="s">
        <v>31</v>
      </c>
      <c r="AX246" s="16" t="s">
        <v>69</v>
      </c>
      <c r="AY246" s="245" t="s">
        <v>146</v>
      </c>
    </row>
    <row r="247" spans="1:65" s="13" customFormat="1" ht="11.25">
      <c r="B247" s="203"/>
      <c r="C247" s="204"/>
      <c r="D247" s="196" t="s">
        <v>161</v>
      </c>
      <c r="E247" s="205" t="s">
        <v>19</v>
      </c>
      <c r="F247" s="206" t="s">
        <v>930</v>
      </c>
      <c r="G247" s="204"/>
      <c r="H247" s="207">
        <v>8.75</v>
      </c>
      <c r="I247" s="208"/>
      <c r="J247" s="204"/>
      <c r="K247" s="204"/>
      <c r="L247" s="209"/>
      <c r="M247" s="210"/>
      <c r="N247" s="211"/>
      <c r="O247" s="211"/>
      <c r="P247" s="211"/>
      <c r="Q247" s="211"/>
      <c r="R247" s="211"/>
      <c r="S247" s="211"/>
      <c r="T247" s="212"/>
      <c r="AT247" s="213" t="s">
        <v>161</v>
      </c>
      <c r="AU247" s="213" t="s">
        <v>79</v>
      </c>
      <c r="AV247" s="13" t="s">
        <v>79</v>
      </c>
      <c r="AW247" s="13" t="s">
        <v>31</v>
      </c>
      <c r="AX247" s="13" t="s">
        <v>69</v>
      </c>
      <c r="AY247" s="213" t="s">
        <v>146</v>
      </c>
    </row>
    <row r="248" spans="1:65" s="14" customFormat="1" ht="11.25">
      <c r="B248" s="214"/>
      <c r="C248" s="215"/>
      <c r="D248" s="196" t="s">
        <v>161</v>
      </c>
      <c r="E248" s="216" t="s">
        <v>19</v>
      </c>
      <c r="F248" s="217" t="s">
        <v>163</v>
      </c>
      <c r="G248" s="215"/>
      <c r="H248" s="218">
        <v>8.75</v>
      </c>
      <c r="I248" s="219"/>
      <c r="J248" s="215"/>
      <c r="K248" s="215"/>
      <c r="L248" s="220"/>
      <c r="M248" s="221"/>
      <c r="N248" s="222"/>
      <c r="O248" s="222"/>
      <c r="P248" s="222"/>
      <c r="Q248" s="222"/>
      <c r="R248" s="222"/>
      <c r="S248" s="222"/>
      <c r="T248" s="223"/>
      <c r="AT248" s="224" t="s">
        <v>161</v>
      </c>
      <c r="AU248" s="224" t="s">
        <v>79</v>
      </c>
      <c r="AV248" s="14" t="s">
        <v>147</v>
      </c>
      <c r="AW248" s="14" t="s">
        <v>31</v>
      </c>
      <c r="AX248" s="14" t="s">
        <v>77</v>
      </c>
      <c r="AY248" s="224" t="s">
        <v>146</v>
      </c>
    </row>
    <row r="249" spans="1:65" s="2" customFormat="1" ht="24.2" customHeight="1">
      <c r="A249" s="37"/>
      <c r="B249" s="38"/>
      <c r="C249" s="182" t="s">
        <v>384</v>
      </c>
      <c r="D249" s="182" t="s">
        <v>151</v>
      </c>
      <c r="E249" s="183" t="s">
        <v>840</v>
      </c>
      <c r="F249" s="184" t="s">
        <v>841</v>
      </c>
      <c r="G249" s="185" t="s">
        <v>175</v>
      </c>
      <c r="H249" s="186">
        <v>8.75</v>
      </c>
      <c r="I249" s="187"/>
      <c r="J249" s="188">
        <f>ROUND(I249*H249,2)</f>
        <v>0</v>
      </c>
      <c r="K249" s="189"/>
      <c r="L249" s="42"/>
      <c r="M249" s="190" t="s">
        <v>19</v>
      </c>
      <c r="N249" s="191" t="s">
        <v>40</v>
      </c>
      <c r="O249" s="67"/>
      <c r="P249" s="192">
        <f>O249*H249</f>
        <v>0</v>
      </c>
      <c r="Q249" s="192">
        <v>0</v>
      </c>
      <c r="R249" s="192">
        <f>Q249*H249</f>
        <v>0</v>
      </c>
      <c r="S249" s="192">
        <v>0</v>
      </c>
      <c r="T249" s="193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94" t="s">
        <v>289</v>
      </c>
      <c r="AT249" s="194" t="s">
        <v>151</v>
      </c>
      <c r="AU249" s="194" t="s">
        <v>79</v>
      </c>
      <c r="AY249" s="20" t="s">
        <v>146</v>
      </c>
      <c r="BE249" s="195">
        <f>IF(N249="základní",J249,0)</f>
        <v>0</v>
      </c>
      <c r="BF249" s="195">
        <f>IF(N249="snížená",J249,0)</f>
        <v>0</v>
      </c>
      <c r="BG249" s="195">
        <f>IF(N249="zákl. přenesená",J249,0)</f>
        <v>0</v>
      </c>
      <c r="BH249" s="195">
        <f>IF(N249="sníž. přenesená",J249,0)</f>
        <v>0</v>
      </c>
      <c r="BI249" s="195">
        <f>IF(N249="nulová",J249,0)</f>
        <v>0</v>
      </c>
      <c r="BJ249" s="20" t="s">
        <v>77</v>
      </c>
      <c r="BK249" s="195">
        <f>ROUND(I249*H249,2)</f>
        <v>0</v>
      </c>
      <c r="BL249" s="20" t="s">
        <v>289</v>
      </c>
      <c r="BM249" s="194" t="s">
        <v>946</v>
      </c>
    </row>
    <row r="250" spans="1:65" s="2" customFormat="1" ht="19.5">
      <c r="A250" s="37"/>
      <c r="B250" s="38"/>
      <c r="C250" s="39"/>
      <c r="D250" s="196" t="s">
        <v>157</v>
      </c>
      <c r="E250" s="39"/>
      <c r="F250" s="197" t="s">
        <v>843</v>
      </c>
      <c r="G250" s="39"/>
      <c r="H250" s="39"/>
      <c r="I250" s="198"/>
      <c r="J250" s="39"/>
      <c r="K250" s="39"/>
      <c r="L250" s="42"/>
      <c r="M250" s="199"/>
      <c r="N250" s="200"/>
      <c r="O250" s="67"/>
      <c r="P250" s="67"/>
      <c r="Q250" s="67"/>
      <c r="R250" s="67"/>
      <c r="S250" s="67"/>
      <c r="T250" s="68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20" t="s">
        <v>157</v>
      </c>
      <c r="AU250" s="20" t="s">
        <v>79</v>
      </c>
    </row>
    <row r="251" spans="1:65" s="2" customFormat="1" ht="11.25">
      <c r="A251" s="37"/>
      <c r="B251" s="38"/>
      <c r="C251" s="39"/>
      <c r="D251" s="201" t="s">
        <v>159</v>
      </c>
      <c r="E251" s="39"/>
      <c r="F251" s="202" t="s">
        <v>844</v>
      </c>
      <c r="G251" s="39"/>
      <c r="H251" s="39"/>
      <c r="I251" s="198"/>
      <c r="J251" s="39"/>
      <c r="K251" s="39"/>
      <c r="L251" s="42"/>
      <c r="M251" s="199"/>
      <c r="N251" s="200"/>
      <c r="O251" s="67"/>
      <c r="P251" s="67"/>
      <c r="Q251" s="67"/>
      <c r="R251" s="67"/>
      <c r="S251" s="67"/>
      <c r="T251" s="68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20" t="s">
        <v>159</v>
      </c>
      <c r="AU251" s="20" t="s">
        <v>79</v>
      </c>
    </row>
    <row r="252" spans="1:65" s="16" customFormat="1" ht="11.25">
      <c r="B252" s="236"/>
      <c r="C252" s="237"/>
      <c r="D252" s="196" t="s">
        <v>161</v>
      </c>
      <c r="E252" s="238" t="s">
        <v>19</v>
      </c>
      <c r="F252" s="239" t="s">
        <v>838</v>
      </c>
      <c r="G252" s="237"/>
      <c r="H252" s="238" t="s">
        <v>19</v>
      </c>
      <c r="I252" s="240"/>
      <c r="J252" s="237"/>
      <c r="K252" s="237"/>
      <c r="L252" s="241"/>
      <c r="M252" s="242"/>
      <c r="N252" s="243"/>
      <c r="O252" s="243"/>
      <c r="P252" s="243"/>
      <c r="Q252" s="243"/>
      <c r="R252" s="243"/>
      <c r="S252" s="243"/>
      <c r="T252" s="244"/>
      <c r="AT252" s="245" t="s">
        <v>161</v>
      </c>
      <c r="AU252" s="245" t="s">
        <v>79</v>
      </c>
      <c r="AV252" s="16" t="s">
        <v>77</v>
      </c>
      <c r="AW252" s="16" t="s">
        <v>31</v>
      </c>
      <c r="AX252" s="16" t="s">
        <v>69</v>
      </c>
      <c r="AY252" s="245" t="s">
        <v>146</v>
      </c>
    </row>
    <row r="253" spans="1:65" s="13" customFormat="1" ht="11.25">
      <c r="B253" s="203"/>
      <c r="C253" s="204"/>
      <c r="D253" s="196" t="s">
        <v>161</v>
      </c>
      <c r="E253" s="205" t="s">
        <v>19</v>
      </c>
      <c r="F253" s="206" t="s">
        <v>930</v>
      </c>
      <c r="G253" s="204"/>
      <c r="H253" s="207">
        <v>8.75</v>
      </c>
      <c r="I253" s="208"/>
      <c r="J253" s="204"/>
      <c r="K253" s="204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161</v>
      </c>
      <c r="AU253" s="213" t="s">
        <v>79</v>
      </c>
      <c r="AV253" s="13" t="s">
        <v>79</v>
      </c>
      <c r="AW253" s="13" t="s">
        <v>31</v>
      </c>
      <c r="AX253" s="13" t="s">
        <v>69</v>
      </c>
      <c r="AY253" s="213" t="s">
        <v>146</v>
      </c>
    </row>
    <row r="254" spans="1:65" s="14" customFormat="1" ht="11.25">
      <c r="B254" s="214"/>
      <c r="C254" s="215"/>
      <c r="D254" s="196" t="s">
        <v>161</v>
      </c>
      <c r="E254" s="216" t="s">
        <v>19</v>
      </c>
      <c r="F254" s="217" t="s">
        <v>163</v>
      </c>
      <c r="G254" s="215"/>
      <c r="H254" s="218">
        <v>8.75</v>
      </c>
      <c r="I254" s="219"/>
      <c r="J254" s="215"/>
      <c r="K254" s="215"/>
      <c r="L254" s="220"/>
      <c r="M254" s="221"/>
      <c r="N254" s="222"/>
      <c r="O254" s="222"/>
      <c r="P254" s="222"/>
      <c r="Q254" s="222"/>
      <c r="R254" s="222"/>
      <c r="S254" s="222"/>
      <c r="T254" s="223"/>
      <c r="AT254" s="224" t="s">
        <v>161</v>
      </c>
      <c r="AU254" s="224" t="s">
        <v>79</v>
      </c>
      <c r="AV254" s="14" t="s">
        <v>147</v>
      </c>
      <c r="AW254" s="14" t="s">
        <v>31</v>
      </c>
      <c r="AX254" s="14" t="s">
        <v>77</v>
      </c>
      <c r="AY254" s="224" t="s">
        <v>146</v>
      </c>
    </row>
    <row r="255" spans="1:65" s="2" customFormat="1" ht="24.2" customHeight="1">
      <c r="A255" s="37"/>
      <c r="B255" s="38"/>
      <c r="C255" s="182" t="s">
        <v>395</v>
      </c>
      <c r="D255" s="182" t="s">
        <v>151</v>
      </c>
      <c r="E255" s="183" t="s">
        <v>845</v>
      </c>
      <c r="F255" s="184" t="s">
        <v>846</v>
      </c>
      <c r="G255" s="185" t="s">
        <v>167</v>
      </c>
      <c r="H255" s="186">
        <v>17.5</v>
      </c>
      <c r="I255" s="187"/>
      <c r="J255" s="188">
        <f>ROUND(I255*H255,2)</f>
        <v>0</v>
      </c>
      <c r="K255" s="189"/>
      <c r="L255" s="42"/>
      <c r="M255" s="190" t="s">
        <v>19</v>
      </c>
      <c r="N255" s="191" t="s">
        <v>40</v>
      </c>
      <c r="O255" s="67"/>
      <c r="P255" s="192">
        <f>O255*H255</f>
        <v>0</v>
      </c>
      <c r="Q255" s="192">
        <v>0</v>
      </c>
      <c r="R255" s="192">
        <f>Q255*H255</f>
        <v>0</v>
      </c>
      <c r="S255" s="192">
        <v>0</v>
      </c>
      <c r="T255" s="193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94" t="s">
        <v>289</v>
      </c>
      <c r="AT255" s="194" t="s">
        <v>151</v>
      </c>
      <c r="AU255" s="194" t="s">
        <v>79</v>
      </c>
      <c r="AY255" s="20" t="s">
        <v>146</v>
      </c>
      <c r="BE255" s="195">
        <f>IF(N255="základní",J255,0)</f>
        <v>0</v>
      </c>
      <c r="BF255" s="195">
        <f>IF(N255="snížená",J255,0)</f>
        <v>0</v>
      </c>
      <c r="BG255" s="195">
        <f>IF(N255="zákl. přenesená",J255,0)</f>
        <v>0</v>
      </c>
      <c r="BH255" s="195">
        <f>IF(N255="sníž. přenesená",J255,0)</f>
        <v>0</v>
      </c>
      <c r="BI255" s="195">
        <f>IF(N255="nulová",J255,0)</f>
        <v>0</v>
      </c>
      <c r="BJ255" s="20" t="s">
        <v>77</v>
      </c>
      <c r="BK255" s="195">
        <f>ROUND(I255*H255,2)</f>
        <v>0</v>
      </c>
      <c r="BL255" s="20" t="s">
        <v>289</v>
      </c>
      <c r="BM255" s="194" t="s">
        <v>947</v>
      </c>
    </row>
    <row r="256" spans="1:65" s="2" customFormat="1" ht="11.25">
      <c r="A256" s="37"/>
      <c r="B256" s="38"/>
      <c r="C256" s="39"/>
      <c r="D256" s="196" t="s">
        <v>157</v>
      </c>
      <c r="E256" s="39"/>
      <c r="F256" s="197" t="s">
        <v>848</v>
      </c>
      <c r="G256" s="39"/>
      <c r="H256" s="39"/>
      <c r="I256" s="198"/>
      <c r="J256" s="39"/>
      <c r="K256" s="39"/>
      <c r="L256" s="42"/>
      <c r="M256" s="199"/>
      <c r="N256" s="200"/>
      <c r="O256" s="67"/>
      <c r="P256" s="67"/>
      <c r="Q256" s="67"/>
      <c r="R256" s="67"/>
      <c r="S256" s="67"/>
      <c r="T256" s="68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20" t="s">
        <v>157</v>
      </c>
      <c r="AU256" s="20" t="s">
        <v>79</v>
      </c>
    </row>
    <row r="257" spans="1:51" s="2" customFormat="1" ht="11.25">
      <c r="A257" s="37"/>
      <c r="B257" s="38"/>
      <c r="C257" s="39"/>
      <c r="D257" s="201" t="s">
        <v>159</v>
      </c>
      <c r="E257" s="39"/>
      <c r="F257" s="202" t="s">
        <v>849</v>
      </c>
      <c r="G257" s="39"/>
      <c r="H257" s="39"/>
      <c r="I257" s="198"/>
      <c r="J257" s="39"/>
      <c r="K257" s="39"/>
      <c r="L257" s="42"/>
      <c r="M257" s="199"/>
      <c r="N257" s="200"/>
      <c r="O257" s="67"/>
      <c r="P257" s="67"/>
      <c r="Q257" s="67"/>
      <c r="R257" s="67"/>
      <c r="S257" s="67"/>
      <c r="T257" s="68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20" t="s">
        <v>159</v>
      </c>
      <c r="AU257" s="20" t="s">
        <v>79</v>
      </c>
    </row>
    <row r="258" spans="1:51" s="13" customFormat="1" ht="11.25">
      <c r="B258" s="203"/>
      <c r="C258" s="204"/>
      <c r="D258" s="196" t="s">
        <v>161</v>
      </c>
      <c r="E258" s="205" t="s">
        <v>19</v>
      </c>
      <c r="F258" s="206" t="s">
        <v>926</v>
      </c>
      <c r="G258" s="204"/>
      <c r="H258" s="207">
        <v>17.5</v>
      </c>
      <c r="I258" s="208"/>
      <c r="J258" s="204"/>
      <c r="K258" s="204"/>
      <c r="L258" s="209"/>
      <c r="M258" s="210"/>
      <c r="N258" s="211"/>
      <c r="O258" s="211"/>
      <c r="P258" s="211"/>
      <c r="Q258" s="211"/>
      <c r="R258" s="211"/>
      <c r="S258" s="211"/>
      <c r="T258" s="212"/>
      <c r="AT258" s="213" t="s">
        <v>161</v>
      </c>
      <c r="AU258" s="213" t="s">
        <v>79</v>
      </c>
      <c r="AV258" s="13" t="s">
        <v>79</v>
      </c>
      <c r="AW258" s="13" t="s">
        <v>31</v>
      </c>
      <c r="AX258" s="13" t="s">
        <v>69</v>
      </c>
      <c r="AY258" s="213" t="s">
        <v>146</v>
      </c>
    </row>
    <row r="259" spans="1:51" s="14" customFormat="1" ht="11.25">
      <c r="B259" s="214"/>
      <c r="C259" s="215"/>
      <c r="D259" s="196" t="s">
        <v>161</v>
      </c>
      <c r="E259" s="216" t="s">
        <v>19</v>
      </c>
      <c r="F259" s="217" t="s">
        <v>163</v>
      </c>
      <c r="G259" s="215"/>
      <c r="H259" s="218">
        <v>17.5</v>
      </c>
      <c r="I259" s="219"/>
      <c r="J259" s="215"/>
      <c r="K259" s="215"/>
      <c r="L259" s="220"/>
      <c r="M259" s="258"/>
      <c r="N259" s="259"/>
      <c r="O259" s="259"/>
      <c r="P259" s="259"/>
      <c r="Q259" s="259"/>
      <c r="R259" s="259"/>
      <c r="S259" s="259"/>
      <c r="T259" s="260"/>
      <c r="AT259" s="224" t="s">
        <v>161</v>
      </c>
      <c r="AU259" s="224" t="s">
        <v>79</v>
      </c>
      <c r="AV259" s="14" t="s">
        <v>147</v>
      </c>
      <c r="AW259" s="14" t="s">
        <v>31</v>
      </c>
      <c r="AX259" s="14" t="s">
        <v>77</v>
      </c>
      <c r="AY259" s="224" t="s">
        <v>146</v>
      </c>
    </row>
    <row r="260" spans="1:51" s="2" customFormat="1" ht="6.95" customHeight="1">
      <c r="A260" s="37"/>
      <c r="B260" s="50"/>
      <c r="C260" s="51"/>
      <c r="D260" s="51"/>
      <c r="E260" s="51"/>
      <c r="F260" s="51"/>
      <c r="G260" s="51"/>
      <c r="H260" s="51"/>
      <c r="I260" s="51"/>
      <c r="J260" s="51"/>
      <c r="K260" s="51"/>
      <c r="L260" s="42"/>
      <c r="M260" s="37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</row>
  </sheetData>
  <sheetProtection algorithmName="SHA-512" hashValue="CG4W5HH2w/YTZ0CQdlO6d3YMRbZHyyOu2jaQ4QCS1jkkZByQ4JpoXehHLrcVCFkj6kdk/5M95J3cGH7KARjglw==" saltValue="7Y52QJVk1GGItdzLnBFW0Ig0gif+Zs0wZVIySCDU+RwM/htAYh77RJwCzyMjncqGm0A72VDHfkyhNuWY4yn6Ww==" spinCount="100000" sheet="1" objects="1" scenarios="1" formatColumns="0" formatRows="0" autoFilter="0"/>
  <autoFilter ref="C93:K259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100" r:id="rId1"/>
    <hyperlink ref="F108" r:id="rId2"/>
    <hyperlink ref="F114" r:id="rId3"/>
    <hyperlink ref="F121" r:id="rId4"/>
    <hyperlink ref="F133" r:id="rId5"/>
    <hyperlink ref="F230" r:id="rId6"/>
    <hyperlink ref="F235" r:id="rId7"/>
    <hyperlink ref="F240" r:id="rId8"/>
    <hyperlink ref="F245" r:id="rId9"/>
    <hyperlink ref="F251" r:id="rId10"/>
    <hyperlink ref="F257" r:id="rId11"/>
  </hyperlinks>
  <pageMargins left="0.39374999999999999" right="0.39374999999999999" top="0.39374999999999999" bottom="0.39374999999999999" header="0" footer="0"/>
  <pageSetup paperSize="9" scale="87" fitToHeight="100" orientation="portrait" blackAndWhite="1" r:id="rId12"/>
  <headerFooter>
    <oddFooter>&amp;CStrana &amp;P z &amp;N</oddFooter>
  </headerFooter>
  <drawing r:id="rId1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5"/>
      <c r="M2" s="395"/>
      <c r="N2" s="395"/>
      <c r="O2" s="395"/>
      <c r="P2" s="395"/>
      <c r="Q2" s="395"/>
      <c r="R2" s="395"/>
      <c r="S2" s="395"/>
      <c r="T2" s="395"/>
      <c r="U2" s="395"/>
      <c r="V2" s="395"/>
      <c r="AT2" s="20" t="s">
        <v>95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3"/>
      <c r="AT3" s="20" t="s">
        <v>79</v>
      </c>
    </row>
    <row r="4" spans="1:46" s="1" customFormat="1" ht="24.95" customHeight="1">
      <c r="B4" s="23"/>
      <c r="D4" s="113" t="s">
        <v>96</v>
      </c>
      <c r="L4" s="23"/>
      <c r="M4" s="114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15" t="s">
        <v>16</v>
      </c>
      <c r="L6" s="23"/>
    </row>
    <row r="7" spans="1:46" s="1" customFormat="1" ht="16.5" customHeight="1">
      <c r="B7" s="23"/>
      <c r="E7" s="396" t="str">
        <f>'Rekapitulace stavby'!K6</f>
        <v>Rekonstrukce budov pro instalaci FVE</v>
      </c>
      <c r="F7" s="397"/>
      <c r="G7" s="397"/>
      <c r="H7" s="397"/>
      <c r="L7" s="23"/>
    </row>
    <row r="8" spans="1:46" s="2" customFormat="1" ht="12" customHeight="1">
      <c r="A8" s="37"/>
      <c r="B8" s="42"/>
      <c r="C8" s="37"/>
      <c r="D8" s="115" t="s">
        <v>97</v>
      </c>
      <c r="E8" s="37"/>
      <c r="F8" s="37"/>
      <c r="G8" s="37"/>
      <c r="H8" s="37"/>
      <c r="I8" s="37"/>
      <c r="J8" s="37"/>
      <c r="K8" s="37"/>
      <c r="L8" s="116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98" t="s">
        <v>948</v>
      </c>
      <c r="F9" s="399"/>
      <c r="G9" s="399"/>
      <c r="H9" s="399"/>
      <c r="I9" s="37"/>
      <c r="J9" s="37"/>
      <c r="K9" s="37"/>
      <c r="L9" s="11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1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15" t="s">
        <v>18</v>
      </c>
      <c r="E11" s="37"/>
      <c r="F11" s="106" t="s">
        <v>19</v>
      </c>
      <c r="G11" s="37"/>
      <c r="H11" s="37"/>
      <c r="I11" s="115" t="s">
        <v>20</v>
      </c>
      <c r="J11" s="106" t="s">
        <v>19</v>
      </c>
      <c r="K11" s="37"/>
      <c r="L11" s="11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15" t="s">
        <v>21</v>
      </c>
      <c r="E12" s="37"/>
      <c r="F12" s="106" t="s">
        <v>22</v>
      </c>
      <c r="G12" s="37"/>
      <c r="H12" s="37"/>
      <c r="I12" s="115" t="s">
        <v>23</v>
      </c>
      <c r="J12" s="117" t="str">
        <f>'Rekapitulace stavby'!AN8</f>
        <v>22. 5. 2024</v>
      </c>
      <c r="K12" s="37"/>
      <c r="L12" s="11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1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15" t="s">
        <v>25</v>
      </c>
      <c r="E14" s="37"/>
      <c r="F14" s="37"/>
      <c r="G14" s="37"/>
      <c r="H14" s="37"/>
      <c r="I14" s="115" t="s">
        <v>26</v>
      </c>
      <c r="J14" s="106" t="str">
        <f>IF('Rekapitulace stavby'!AN10="","",'Rekapitulace stavby'!AN10)</f>
        <v/>
      </c>
      <c r="K14" s="37"/>
      <c r="L14" s="11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06" t="str">
        <f>IF('Rekapitulace stavby'!E11="","",'Rekapitulace stavby'!E11)</f>
        <v xml:space="preserve"> </v>
      </c>
      <c r="F15" s="37"/>
      <c r="G15" s="37"/>
      <c r="H15" s="37"/>
      <c r="I15" s="115" t="s">
        <v>27</v>
      </c>
      <c r="J15" s="106" t="str">
        <f>IF('Rekapitulace stavby'!AN11="","",'Rekapitulace stavby'!AN11)</f>
        <v/>
      </c>
      <c r="K15" s="37"/>
      <c r="L15" s="11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1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15" t="s">
        <v>28</v>
      </c>
      <c r="E17" s="37"/>
      <c r="F17" s="37"/>
      <c r="G17" s="37"/>
      <c r="H17" s="37"/>
      <c r="I17" s="115" t="s">
        <v>26</v>
      </c>
      <c r="J17" s="33" t="str">
        <f>'Rekapitulace stavby'!AN13</f>
        <v>Vyplň údaj</v>
      </c>
      <c r="K17" s="37"/>
      <c r="L17" s="11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400" t="str">
        <f>'Rekapitulace stavby'!E14</f>
        <v>Vyplň údaj</v>
      </c>
      <c r="F18" s="401"/>
      <c r="G18" s="401"/>
      <c r="H18" s="401"/>
      <c r="I18" s="115" t="s">
        <v>27</v>
      </c>
      <c r="J18" s="33" t="str">
        <f>'Rekapitulace stavby'!AN14</f>
        <v>Vyplň údaj</v>
      </c>
      <c r="K18" s="37"/>
      <c r="L18" s="11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1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15" t="s">
        <v>30</v>
      </c>
      <c r="E20" s="37"/>
      <c r="F20" s="37"/>
      <c r="G20" s="37"/>
      <c r="H20" s="37"/>
      <c r="I20" s="115" t="s">
        <v>26</v>
      </c>
      <c r="J20" s="106" t="str">
        <f>IF('Rekapitulace stavby'!AN16="","",'Rekapitulace stavby'!AN16)</f>
        <v/>
      </c>
      <c r="K20" s="37"/>
      <c r="L20" s="11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06" t="str">
        <f>IF('Rekapitulace stavby'!E17="","",'Rekapitulace stavby'!E17)</f>
        <v xml:space="preserve"> </v>
      </c>
      <c r="F21" s="37"/>
      <c r="G21" s="37"/>
      <c r="H21" s="37"/>
      <c r="I21" s="115" t="s">
        <v>27</v>
      </c>
      <c r="J21" s="106" t="str">
        <f>IF('Rekapitulace stavby'!AN17="","",'Rekapitulace stavby'!AN17)</f>
        <v/>
      </c>
      <c r="K21" s="37"/>
      <c r="L21" s="11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1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15" t="s">
        <v>32</v>
      </c>
      <c r="E23" s="37"/>
      <c r="F23" s="37"/>
      <c r="G23" s="37"/>
      <c r="H23" s="37"/>
      <c r="I23" s="115" t="s">
        <v>26</v>
      </c>
      <c r="J23" s="106" t="str">
        <f>IF('Rekapitulace stavby'!AN19="","",'Rekapitulace stavby'!AN19)</f>
        <v/>
      </c>
      <c r="K23" s="37"/>
      <c r="L23" s="11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06" t="str">
        <f>IF('Rekapitulace stavby'!E20="","",'Rekapitulace stavby'!E20)</f>
        <v xml:space="preserve"> </v>
      </c>
      <c r="F24" s="37"/>
      <c r="G24" s="37"/>
      <c r="H24" s="37"/>
      <c r="I24" s="115" t="s">
        <v>27</v>
      </c>
      <c r="J24" s="106" t="str">
        <f>IF('Rekapitulace stavby'!AN20="","",'Rekapitulace stavby'!AN20)</f>
        <v/>
      </c>
      <c r="K24" s="37"/>
      <c r="L24" s="11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1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15" t="s">
        <v>33</v>
      </c>
      <c r="E26" s="37"/>
      <c r="F26" s="37"/>
      <c r="G26" s="37"/>
      <c r="H26" s="37"/>
      <c r="I26" s="37"/>
      <c r="J26" s="37"/>
      <c r="K26" s="37"/>
      <c r="L26" s="11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8"/>
      <c r="B27" s="119"/>
      <c r="C27" s="118"/>
      <c r="D27" s="118"/>
      <c r="E27" s="402" t="s">
        <v>19</v>
      </c>
      <c r="F27" s="402"/>
      <c r="G27" s="402"/>
      <c r="H27" s="40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1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21"/>
      <c r="E29" s="121"/>
      <c r="F29" s="121"/>
      <c r="G29" s="121"/>
      <c r="H29" s="121"/>
      <c r="I29" s="121"/>
      <c r="J29" s="121"/>
      <c r="K29" s="121"/>
      <c r="L29" s="116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22" t="s">
        <v>35</v>
      </c>
      <c r="E30" s="37"/>
      <c r="F30" s="37"/>
      <c r="G30" s="37"/>
      <c r="H30" s="37"/>
      <c r="I30" s="37"/>
      <c r="J30" s="123">
        <f>ROUND(J83, 2)</f>
        <v>0</v>
      </c>
      <c r="K30" s="37"/>
      <c r="L30" s="11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21"/>
      <c r="E31" s="121"/>
      <c r="F31" s="121"/>
      <c r="G31" s="121"/>
      <c r="H31" s="121"/>
      <c r="I31" s="121"/>
      <c r="J31" s="121"/>
      <c r="K31" s="121"/>
      <c r="L31" s="11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24" t="s">
        <v>37</v>
      </c>
      <c r="G32" s="37"/>
      <c r="H32" s="37"/>
      <c r="I32" s="124" t="s">
        <v>36</v>
      </c>
      <c r="J32" s="124" t="s">
        <v>38</v>
      </c>
      <c r="K32" s="37"/>
      <c r="L32" s="11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25" t="s">
        <v>39</v>
      </c>
      <c r="E33" s="115" t="s">
        <v>40</v>
      </c>
      <c r="F33" s="126">
        <f>ROUND((SUM(BE83:BE99)),  2)</f>
        <v>0</v>
      </c>
      <c r="G33" s="37"/>
      <c r="H33" s="37"/>
      <c r="I33" s="127">
        <v>0.21</v>
      </c>
      <c r="J33" s="126">
        <f>ROUND(((SUM(BE83:BE99))*I33),  2)</f>
        <v>0</v>
      </c>
      <c r="K33" s="37"/>
      <c r="L33" s="11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15" t="s">
        <v>41</v>
      </c>
      <c r="F34" s="126">
        <f>ROUND((SUM(BF83:BF99)),  2)</f>
        <v>0</v>
      </c>
      <c r="G34" s="37"/>
      <c r="H34" s="37"/>
      <c r="I34" s="127">
        <v>0.12</v>
      </c>
      <c r="J34" s="126">
        <f>ROUND(((SUM(BF83:BF99))*I34),  2)</f>
        <v>0</v>
      </c>
      <c r="K34" s="37"/>
      <c r="L34" s="11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15" t="s">
        <v>42</v>
      </c>
      <c r="F35" s="126">
        <f>ROUND((SUM(BG83:BG99)),  2)</f>
        <v>0</v>
      </c>
      <c r="G35" s="37"/>
      <c r="H35" s="37"/>
      <c r="I35" s="127">
        <v>0.21</v>
      </c>
      <c r="J35" s="126">
        <f>0</f>
        <v>0</v>
      </c>
      <c r="K35" s="37"/>
      <c r="L35" s="11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15" t="s">
        <v>43</v>
      </c>
      <c r="F36" s="126">
        <f>ROUND((SUM(BH83:BH99)),  2)</f>
        <v>0</v>
      </c>
      <c r="G36" s="37"/>
      <c r="H36" s="37"/>
      <c r="I36" s="127">
        <v>0.12</v>
      </c>
      <c r="J36" s="126">
        <f>0</f>
        <v>0</v>
      </c>
      <c r="K36" s="37"/>
      <c r="L36" s="11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15" t="s">
        <v>44</v>
      </c>
      <c r="F37" s="126">
        <f>ROUND((SUM(BI83:BI99)),  2)</f>
        <v>0</v>
      </c>
      <c r="G37" s="37"/>
      <c r="H37" s="37"/>
      <c r="I37" s="127">
        <v>0</v>
      </c>
      <c r="J37" s="126">
        <f>0</f>
        <v>0</v>
      </c>
      <c r="K37" s="37"/>
      <c r="L37" s="11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1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8"/>
      <c r="D39" s="129" t="s">
        <v>45</v>
      </c>
      <c r="E39" s="130"/>
      <c r="F39" s="130"/>
      <c r="G39" s="131" t="s">
        <v>46</v>
      </c>
      <c r="H39" s="132" t="s">
        <v>47</v>
      </c>
      <c r="I39" s="130"/>
      <c r="J39" s="133">
        <f>SUM(J30:J37)</f>
        <v>0</v>
      </c>
      <c r="K39" s="134"/>
      <c r="L39" s="11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35"/>
      <c r="C40" s="136"/>
      <c r="D40" s="136"/>
      <c r="E40" s="136"/>
      <c r="F40" s="136"/>
      <c r="G40" s="136"/>
      <c r="H40" s="136"/>
      <c r="I40" s="136"/>
      <c r="J40" s="136"/>
      <c r="K40" s="136"/>
      <c r="L40" s="11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7"/>
      <c r="C44" s="138"/>
      <c r="D44" s="138"/>
      <c r="E44" s="138"/>
      <c r="F44" s="138"/>
      <c r="G44" s="138"/>
      <c r="H44" s="138"/>
      <c r="I44" s="138"/>
      <c r="J44" s="138"/>
      <c r="K44" s="138"/>
      <c r="L44" s="116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99</v>
      </c>
      <c r="D45" s="39"/>
      <c r="E45" s="39"/>
      <c r="F45" s="39"/>
      <c r="G45" s="39"/>
      <c r="H45" s="39"/>
      <c r="I45" s="39"/>
      <c r="J45" s="39"/>
      <c r="K45" s="39"/>
      <c r="L45" s="116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1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1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403" t="str">
        <f>E7</f>
        <v>Rekonstrukce budov pro instalaci FVE</v>
      </c>
      <c r="F48" s="404"/>
      <c r="G48" s="404"/>
      <c r="H48" s="404"/>
      <c r="I48" s="39"/>
      <c r="J48" s="39"/>
      <c r="K48" s="39"/>
      <c r="L48" s="11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97</v>
      </c>
      <c r="D49" s="39"/>
      <c r="E49" s="39"/>
      <c r="F49" s="39"/>
      <c r="G49" s="39"/>
      <c r="H49" s="39"/>
      <c r="I49" s="39"/>
      <c r="J49" s="39"/>
      <c r="K49" s="39"/>
      <c r="L49" s="11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52" t="str">
        <f>E9</f>
        <v>VON - Vedlejší a ostatní náklady</v>
      </c>
      <c r="F50" s="405"/>
      <c r="G50" s="405"/>
      <c r="H50" s="405"/>
      <c r="I50" s="39"/>
      <c r="J50" s="39"/>
      <c r="K50" s="39"/>
      <c r="L50" s="11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16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 xml:space="preserve"> </v>
      </c>
      <c r="G52" s="39"/>
      <c r="H52" s="39"/>
      <c r="I52" s="32" t="s">
        <v>23</v>
      </c>
      <c r="J52" s="62" t="str">
        <f>IF(J12="","",J12)</f>
        <v>22. 5. 2024</v>
      </c>
      <c r="K52" s="39"/>
      <c r="L52" s="11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1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2" customHeight="1">
      <c r="A54" s="37"/>
      <c r="B54" s="38"/>
      <c r="C54" s="32" t="s">
        <v>25</v>
      </c>
      <c r="D54" s="39"/>
      <c r="E54" s="39"/>
      <c r="F54" s="30" t="str">
        <f>E15</f>
        <v xml:space="preserve"> </v>
      </c>
      <c r="G54" s="39"/>
      <c r="H54" s="39"/>
      <c r="I54" s="32" t="s">
        <v>30</v>
      </c>
      <c r="J54" s="35" t="str">
        <f>E21</f>
        <v xml:space="preserve"> </v>
      </c>
      <c r="K54" s="39"/>
      <c r="L54" s="11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28</v>
      </c>
      <c r="D55" s="39"/>
      <c r="E55" s="39"/>
      <c r="F55" s="30" t="str">
        <f>IF(E18="","",E18)</f>
        <v>Vyplň údaj</v>
      </c>
      <c r="G55" s="39"/>
      <c r="H55" s="39"/>
      <c r="I55" s="32" t="s">
        <v>32</v>
      </c>
      <c r="J55" s="35" t="str">
        <f>E24</f>
        <v xml:space="preserve"> </v>
      </c>
      <c r="K55" s="39"/>
      <c r="L55" s="11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1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9" t="s">
        <v>100</v>
      </c>
      <c r="D57" s="140"/>
      <c r="E57" s="140"/>
      <c r="F57" s="140"/>
      <c r="G57" s="140"/>
      <c r="H57" s="140"/>
      <c r="I57" s="140"/>
      <c r="J57" s="141" t="s">
        <v>101</v>
      </c>
      <c r="K57" s="140"/>
      <c r="L57" s="11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1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42" t="s">
        <v>67</v>
      </c>
      <c r="D59" s="39"/>
      <c r="E59" s="39"/>
      <c r="F59" s="39"/>
      <c r="G59" s="39"/>
      <c r="H59" s="39"/>
      <c r="I59" s="39"/>
      <c r="J59" s="80">
        <f>J83</f>
        <v>0</v>
      </c>
      <c r="K59" s="39"/>
      <c r="L59" s="11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102</v>
      </c>
    </row>
    <row r="60" spans="1:47" s="9" customFormat="1" ht="24.95" customHeight="1">
      <c r="B60" s="143"/>
      <c r="C60" s="144"/>
      <c r="D60" s="145" t="s">
        <v>949</v>
      </c>
      <c r="E60" s="146"/>
      <c r="F60" s="146"/>
      <c r="G60" s="146"/>
      <c r="H60" s="146"/>
      <c r="I60" s="146"/>
      <c r="J60" s="147">
        <f>J84</f>
        <v>0</v>
      </c>
      <c r="K60" s="144"/>
      <c r="L60" s="148"/>
    </row>
    <row r="61" spans="1:47" s="10" customFormat="1" ht="19.899999999999999" customHeight="1">
      <c r="B61" s="149"/>
      <c r="C61" s="100"/>
      <c r="D61" s="150" t="s">
        <v>950</v>
      </c>
      <c r="E61" s="151"/>
      <c r="F61" s="151"/>
      <c r="G61" s="151"/>
      <c r="H61" s="151"/>
      <c r="I61" s="151"/>
      <c r="J61" s="152">
        <f>J85</f>
        <v>0</v>
      </c>
      <c r="K61" s="100"/>
      <c r="L61" s="153"/>
    </row>
    <row r="62" spans="1:47" s="10" customFormat="1" ht="19.899999999999999" customHeight="1">
      <c r="B62" s="149"/>
      <c r="C62" s="100"/>
      <c r="D62" s="150" t="s">
        <v>951</v>
      </c>
      <c r="E62" s="151"/>
      <c r="F62" s="151"/>
      <c r="G62" s="151"/>
      <c r="H62" s="151"/>
      <c r="I62" s="151"/>
      <c r="J62" s="152">
        <f>J90</f>
        <v>0</v>
      </c>
      <c r="K62" s="100"/>
      <c r="L62" s="153"/>
    </row>
    <row r="63" spans="1:47" s="10" customFormat="1" ht="19.899999999999999" customHeight="1">
      <c r="B63" s="149"/>
      <c r="C63" s="100"/>
      <c r="D63" s="150" t="s">
        <v>952</v>
      </c>
      <c r="E63" s="151"/>
      <c r="F63" s="151"/>
      <c r="G63" s="151"/>
      <c r="H63" s="151"/>
      <c r="I63" s="151"/>
      <c r="J63" s="152">
        <f>J95</f>
        <v>0</v>
      </c>
      <c r="K63" s="100"/>
      <c r="L63" s="153"/>
    </row>
    <row r="64" spans="1:47" s="2" customFormat="1" ht="21.75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16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pans="1:31" s="2" customFormat="1" ht="6.95" customHeight="1">
      <c r="A65" s="37"/>
      <c r="B65" s="50"/>
      <c r="C65" s="51"/>
      <c r="D65" s="51"/>
      <c r="E65" s="51"/>
      <c r="F65" s="51"/>
      <c r="G65" s="51"/>
      <c r="H65" s="51"/>
      <c r="I65" s="51"/>
      <c r="J65" s="51"/>
      <c r="K65" s="51"/>
      <c r="L65" s="116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pans="1:31" s="2" customFormat="1" ht="6.95" customHeight="1">
      <c r="A69" s="37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116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pans="1:31" s="2" customFormat="1" ht="24.95" customHeight="1">
      <c r="A70" s="37"/>
      <c r="B70" s="38"/>
      <c r="C70" s="26" t="s">
        <v>131</v>
      </c>
      <c r="D70" s="39"/>
      <c r="E70" s="39"/>
      <c r="F70" s="39"/>
      <c r="G70" s="39"/>
      <c r="H70" s="39"/>
      <c r="I70" s="39"/>
      <c r="J70" s="39"/>
      <c r="K70" s="39"/>
      <c r="L70" s="116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6.95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16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12" customHeight="1">
      <c r="A72" s="37"/>
      <c r="B72" s="38"/>
      <c r="C72" s="32" t="s">
        <v>16</v>
      </c>
      <c r="D72" s="39"/>
      <c r="E72" s="39"/>
      <c r="F72" s="39"/>
      <c r="G72" s="39"/>
      <c r="H72" s="39"/>
      <c r="I72" s="39"/>
      <c r="J72" s="39"/>
      <c r="K72" s="39"/>
      <c r="L72" s="116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16.5" customHeight="1">
      <c r="A73" s="37"/>
      <c r="B73" s="38"/>
      <c r="C73" s="39"/>
      <c r="D73" s="39"/>
      <c r="E73" s="403" t="str">
        <f>E7</f>
        <v>Rekonstrukce budov pro instalaci FVE</v>
      </c>
      <c r="F73" s="404"/>
      <c r="G73" s="404"/>
      <c r="H73" s="404"/>
      <c r="I73" s="39"/>
      <c r="J73" s="39"/>
      <c r="K73" s="39"/>
      <c r="L73" s="11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2" customHeight="1">
      <c r="A74" s="37"/>
      <c r="B74" s="38"/>
      <c r="C74" s="32" t="s">
        <v>97</v>
      </c>
      <c r="D74" s="39"/>
      <c r="E74" s="39"/>
      <c r="F74" s="39"/>
      <c r="G74" s="39"/>
      <c r="H74" s="39"/>
      <c r="I74" s="39"/>
      <c r="J74" s="39"/>
      <c r="K74" s="39"/>
      <c r="L74" s="11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6.5" customHeight="1">
      <c r="A75" s="37"/>
      <c r="B75" s="38"/>
      <c r="C75" s="39"/>
      <c r="D75" s="39"/>
      <c r="E75" s="352" t="str">
        <f>E9</f>
        <v>VON - Vedlejší a ostatní náklady</v>
      </c>
      <c r="F75" s="405"/>
      <c r="G75" s="405"/>
      <c r="H75" s="405"/>
      <c r="I75" s="39"/>
      <c r="J75" s="39"/>
      <c r="K75" s="39"/>
      <c r="L75" s="11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6.95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1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2" customHeight="1">
      <c r="A77" s="37"/>
      <c r="B77" s="38"/>
      <c r="C77" s="32" t="s">
        <v>21</v>
      </c>
      <c r="D77" s="39"/>
      <c r="E77" s="39"/>
      <c r="F77" s="30" t="str">
        <f>F12</f>
        <v xml:space="preserve"> </v>
      </c>
      <c r="G77" s="39"/>
      <c r="H77" s="39"/>
      <c r="I77" s="32" t="s">
        <v>23</v>
      </c>
      <c r="J77" s="62" t="str">
        <f>IF(J12="","",J12)</f>
        <v>22. 5. 2024</v>
      </c>
      <c r="K77" s="39"/>
      <c r="L77" s="11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6.95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1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5.2" customHeight="1">
      <c r="A79" s="37"/>
      <c r="B79" s="38"/>
      <c r="C79" s="32" t="s">
        <v>25</v>
      </c>
      <c r="D79" s="39"/>
      <c r="E79" s="39"/>
      <c r="F79" s="30" t="str">
        <f>E15</f>
        <v xml:space="preserve"> </v>
      </c>
      <c r="G79" s="39"/>
      <c r="H79" s="39"/>
      <c r="I79" s="32" t="s">
        <v>30</v>
      </c>
      <c r="J79" s="35" t="str">
        <f>E21</f>
        <v xml:space="preserve"> </v>
      </c>
      <c r="K79" s="39"/>
      <c r="L79" s="11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5.2" customHeight="1">
      <c r="A80" s="37"/>
      <c r="B80" s="38"/>
      <c r="C80" s="32" t="s">
        <v>28</v>
      </c>
      <c r="D80" s="39"/>
      <c r="E80" s="39"/>
      <c r="F80" s="30" t="str">
        <f>IF(E18="","",E18)</f>
        <v>Vyplň údaj</v>
      </c>
      <c r="G80" s="39"/>
      <c r="H80" s="39"/>
      <c r="I80" s="32" t="s">
        <v>32</v>
      </c>
      <c r="J80" s="35" t="str">
        <f>E24</f>
        <v xml:space="preserve"> </v>
      </c>
      <c r="K80" s="39"/>
      <c r="L80" s="116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0.35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1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11" customFormat="1" ht="29.25" customHeight="1">
      <c r="A82" s="154"/>
      <c r="B82" s="155"/>
      <c r="C82" s="156" t="s">
        <v>132</v>
      </c>
      <c r="D82" s="157" t="s">
        <v>54</v>
      </c>
      <c r="E82" s="157" t="s">
        <v>50</v>
      </c>
      <c r="F82" s="157" t="s">
        <v>51</v>
      </c>
      <c r="G82" s="157" t="s">
        <v>133</v>
      </c>
      <c r="H82" s="157" t="s">
        <v>134</v>
      </c>
      <c r="I82" s="157" t="s">
        <v>135</v>
      </c>
      <c r="J82" s="158" t="s">
        <v>101</v>
      </c>
      <c r="K82" s="159" t="s">
        <v>136</v>
      </c>
      <c r="L82" s="160"/>
      <c r="M82" s="71" t="s">
        <v>19</v>
      </c>
      <c r="N82" s="72" t="s">
        <v>39</v>
      </c>
      <c r="O82" s="72" t="s">
        <v>137</v>
      </c>
      <c r="P82" s="72" t="s">
        <v>138</v>
      </c>
      <c r="Q82" s="72" t="s">
        <v>139</v>
      </c>
      <c r="R82" s="72" t="s">
        <v>140</v>
      </c>
      <c r="S82" s="72" t="s">
        <v>141</v>
      </c>
      <c r="T82" s="73" t="s">
        <v>142</v>
      </c>
      <c r="U82" s="154"/>
      <c r="V82" s="154"/>
      <c r="W82" s="154"/>
      <c r="X82" s="154"/>
      <c r="Y82" s="154"/>
      <c r="Z82" s="154"/>
      <c r="AA82" s="154"/>
      <c r="AB82" s="154"/>
      <c r="AC82" s="154"/>
      <c r="AD82" s="154"/>
      <c r="AE82" s="154"/>
    </row>
    <row r="83" spans="1:65" s="2" customFormat="1" ht="22.9" customHeight="1">
      <c r="A83" s="37"/>
      <c r="B83" s="38"/>
      <c r="C83" s="78" t="s">
        <v>143</v>
      </c>
      <c r="D83" s="39"/>
      <c r="E83" s="39"/>
      <c r="F83" s="39"/>
      <c r="G83" s="39"/>
      <c r="H83" s="39"/>
      <c r="I83" s="39"/>
      <c r="J83" s="161">
        <f>BK83</f>
        <v>0</v>
      </c>
      <c r="K83" s="39"/>
      <c r="L83" s="42"/>
      <c r="M83" s="74"/>
      <c r="N83" s="162"/>
      <c r="O83" s="75"/>
      <c r="P83" s="163">
        <f>P84</f>
        <v>0</v>
      </c>
      <c r="Q83" s="75"/>
      <c r="R83" s="163">
        <f>R84</f>
        <v>0</v>
      </c>
      <c r="S83" s="75"/>
      <c r="T83" s="164">
        <f>T84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20" t="s">
        <v>68</v>
      </c>
      <c r="AU83" s="20" t="s">
        <v>102</v>
      </c>
      <c r="BK83" s="165">
        <f>BK84</f>
        <v>0</v>
      </c>
    </row>
    <row r="84" spans="1:65" s="12" customFormat="1" ht="25.9" customHeight="1">
      <c r="B84" s="166"/>
      <c r="C84" s="167"/>
      <c r="D84" s="168" t="s">
        <v>68</v>
      </c>
      <c r="E84" s="169" t="s">
        <v>953</v>
      </c>
      <c r="F84" s="169" t="s">
        <v>954</v>
      </c>
      <c r="G84" s="167"/>
      <c r="H84" s="167"/>
      <c r="I84" s="170"/>
      <c r="J84" s="171">
        <f>BK84</f>
        <v>0</v>
      </c>
      <c r="K84" s="167"/>
      <c r="L84" s="172"/>
      <c r="M84" s="173"/>
      <c r="N84" s="174"/>
      <c r="O84" s="174"/>
      <c r="P84" s="175">
        <f>P85+P90+P95</f>
        <v>0</v>
      </c>
      <c r="Q84" s="174"/>
      <c r="R84" s="175">
        <f>R85+R90+R95</f>
        <v>0</v>
      </c>
      <c r="S84" s="174"/>
      <c r="T84" s="176">
        <f>T85+T90+T95</f>
        <v>0</v>
      </c>
      <c r="AR84" s="177" t="s">
        <v>193</v>
      </c>
      <c r="AT84" s="178" t="s">
        <v>68</v>
      </c>
      <c r="AU84" s="178" t="s">
        <v>69</v>
      </c>
      <c r="AY84" s="177" t="s">
        <v>146</v>
      </c>
      <c r="BK84" s="179">
        <f>BK85+BK90+BK95</f>
        <v>0</v>
      </c>
    </row>
    <row r="85" spans="1:65" s="12" customFormat="1" ht="22.9" customHeight="1">
      <c r="B85" s="166"/>
      <c r="C85" s="167"/>
      <c r="D85" s="168" t="s">
        <v>68</v>
      </c>
      <c r="E85" s="180" t="s">
        <v>955</v>
      </c>
      <c r="F85" s="180" t="s">
        <v>956</v>
      </c>
      <c r="G85" s="167"/>
      <c r="H85" s="167"/>
      <c r="I85" s="170"/>
      <c r="J85" s="181">
        <f>BK85</f>
        <v>0</v>
      </c>
      <c r="K85" s="167"/>
      <c r="L85" s="172"/>
      <c r="M85" s="173"/>
      <c r="N85" s="174"/>
      <c r="O85" s="174"/>
      <c r="P85" s="175">
        <f>SUM(P86:P89)</f>
        <v>0</v>
      </c>
      <c r="Q85" s="174"/>
      <c r="R85" s="175">
        <f>SUM(R86:R89)</f>
        <v>0</v>
      </c>
      <c r="S85" s="174"/>
      <c r="T85" s="176">
        <f>SUM(T86:T89)</f>
        <v>0</v>
      </c>
      <c r="AR85" s="177" t="s">
        <v>193</v>
      </c>
      <c r="AT85" s="178" t="s">
        <v>68</v>
      </c>
      <c r="AU85" s="178" t="s">
        <v>77</v>
      </c>
      <c r="AY85" s="177" t="s">
        <v>146</v>
      </c>
      <c r="BK85" s="179">
        <f>SUM(BK86:BK89)</f>
        <v>0</v>
      </c>
    </row>
    <row r="86" spans="1:65" s="2" customFormat="1" ht="24.2" customHeight="1">
      <c r="A86" s="37"/>
      <c r="B86" s="38"/>
      <c r="C86" s="182" t="s">
        <v>77</v>
      </c>
      <c r="D86" s="182" t="s">
        <v>151</v>
      </c>
      <c r="E86" s="183" t="s">
        <v>957</v>
      </c>
      <c r="F86" s="184" t="s">
        <v>958</v>
      </c>
      <c r="G86" s="185" t="s">
        <v>648</v>
      </c>
      <c r="H86" s="186">
        <v>1</v>
      </c>
      <c r="I86" s="187"/>
      <c r="J86" s="188">
        <f>ROUND(I86*H86,2)</f>
        <v>0</v>
      </c>
      <c r="K86" s="189"/>
      <c r="L86" s="42"/>
      <c r="M86" s="190" t="s">
        <v>19</v>
      </c>
      <c r="N86" s="191" t="s">
        <v>40</v>
      </c>
      <c r="O86" s="67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4" t="s">
        <v>959</v>
      </c>
      <c r="AT86" s="194" t="s">
        <v>151</v>
      </c>
      <c r="AU86" s="194" t="s">
        <v>79</v>
      </c>
      <c r="AY86" s="20" t="s">
        <v>146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20" t="s">
        <v>77</v>
      </c>
      <c r="BK86" s="195">
        <f>ROUND(I86*H86,2)</f>
        <v>0</v>
      </c>
      <c r="BL86" s="20" t="s">
        <v>959</v>
      </c>
      <c r="BM86" s="194" t="s">
        <v>960</v>
      </c>
    </row>
    <row r="87" spans="1:65" s="2" customFormat="1" ht="19.5">
      <c r="A87" s="37"/>
      <c r="B87" s="38"/>
      <c r="C87" s="39"/>
      <c r="D87" s="196" t="s">
        <v>157</v>
      </c>
      <c r="E87" s="39"/>
      <c r="F87" s="197" t="s">
        <v>958</v>
      </c>
      <c r="G87" s="39"/>
      <c r="H87" s="39"/>
      <c r="I87" s="198"/>
      <c r="J87" s="39"/>
      <c r="K87" s="39"/>
      <c r="L87" s="42"/>
      <c r="M87" s="199"/>
      <c r="N87" s="200"/>
      <c r="O87" s="67"/>
      <c r="P87" s="67"/>
      <c r="Q87" s="67"/>
      <c r="R87" s="67"/>
      <c r="S87" s="67"/>
      <c r="T87" s="68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20" t="s">
        <v>157</v>
      </c>
      <c r="AU87" s="20" t="s">
        <v>79</v>
      </c>
    </row>
    <row r="88" spans="1:65" s="2" customFormat="1" ht="11.25">
      <c r="A88" s="37"/>
      <c r="B88" s="38"/>
      <c r="C88" s="39"/>
      <c r="D88" s="201" t="s">
        <v>159</v>
      </c>
      <c r="E88" s="39"/>
      <c r="F88" s="202" t="s">
        <v>961</v>
      </c>
      <c r="G88" s="39"/>
      <c r="H88" s="39"/>
      <c r="I88" s="198"/>
      <c r="J88" s="39"/>
      <c r="K88" s="39"/>
      <c r="L88" s="42"/>
      <c r="M88" s="199"/>
      <c r="N88" s="200"/>
      <c r="O88" s="67"/>
      <c r="P88" s="67"/>
      <c r="Q88" s="67"/>
      <c r="R88" s="67"/>
      <c r="S88" s="67"/>
      <c r="T88" s="68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20" t="s">
        <v>159</v>
      </c>
      <c r="AU88" s="20" t="s">
        <v>79</v>
      </c>
    </row>
    <row r="89" spans="1:65" s="13" customFormat="1" ht="11.25">
      <c r="B89" s="203"/>
      <c r="C89" s="204"/>
      <c r="D89" s="196" t="s">
        <v>161</v>
      </c>
      <c r="E89" s="205" t="s">
        <v>19</v>
      </c>
      <c r="F89" s="206" t="s">
        <v>77</v>
      </c>
      <c r="G89" s="204"/>
      <c r="H89" s="207">
        <v>1</v>
      </c>
      <c r="I89" s="208"/>
      <c r="J89" s="204"/>
      <c r="K89" s="204"/>
      <c r="L89" s="209"/>
      <c r="M89" s="210"/>
      <c r="N89" s="211"/>
      <c r="O89" s="211"/>
      <c r="P89" s="211"/>
      <c r="Q89" s="211"/>
      <c r="R89" s="211"/>
      <c r="S89" s="211"/>
      <c r="T89" s="212"/>
      <c r="AT89" s="213" t="s">
        <v>161</v>
      </c>
      <c r="AU89" s="213" t="s">
        <v>79</v>
      </c>
      <c r="AV89" s="13" t="s">
        <v>79</v>
      </c>
      <c r="AW89" s="13" t="s">
        <v>31</v>
      </c>
      <c r="AX89" s="13" t="s">
        <v>77</v>
      </c>
      <c r="AY89" s="213" t="s">
        <v>146</v>
      </c>
    </row>
    <row r="90" spans="1:65" s="12" customFormat="1" ht="22.9" customHeight="1">
      <c r="B90" s="166"/>
      <c r="C90" s="167"/>
      <c r="D90" s="168" t="s">
        <v>68</v>
      </c>
      <c r="E90" s="180" t="s">
        <v>962</v>
      </c>
      <c r="F90" s="180" t="s">
        <v>963</v>
      </c>
      <c r="G90" s="167"/>
      <c r="H90" s="167"/>
      <c r="I90" s="170"/>
      <c r="J90" s="181">
        <f>BK90</f>
        <v>0</v>
      </c>
      <c r="K90" s="167"/>
      <c r="L90" s="172"/>
      <c r="M90" s="173"/>
      <c r="N90" s="174"/>
      <c r="O90" s="174"/>
      <c r="P90" s="175">
        <f>SUM(P91:P94)</f>
        <v>0</v>
      </c>
      <c r="Q90" s="174"/>
      <c r="R90" s="175">
        <f>SUM(R91:R94)</f>
        <v>0</v>
      </c>
      <c r="S90" s="174"/>
      <c r="T90" s="176">
        <f>SUM(T91:T94)</f>
        <v>0</v>
      </c>
      <c r="AR90" s="177" t="s">
        <v>193</v>
      </c>
      <c r="AT90" s="178" t="s">
        <v>68</v>
      </c>
      <c r="AU90" s="178" t="s">
        <v>77</v>
      </c>
      <c r="AY90" s="177" t="s">
        <v>146</v>
      </c>
      <c r="BK90" s="179">
        <f>SUM(BK91:BK94)</f>
        <v>0</v>
      </c>
    </row>
    <row r="91" spans="1:65" s="2" customFormat="1" ht="16.5" customHeight="1">
      <c r="A91" s="37"/>
      <c r="B91" s="38"/>
      <c r="C91" s="182" t="s">
        <v>79</v>
      </c>
      <c r="D91" s="182" t="s">
        <v>151</v>
      </c>
      <c r="E91" s="183" t="s">
        <v>964</v>
      </c>
      <c r="F91" s="184" t="s">
        <v>963</v>
      </c>
      <c r="G91" s="185" t="s">
        <v>648</v>
      </c>
      <c r="H91" s="186">
        <v>1</v>
      </c>
      <c r="I91" s="187"/>
      <c r="J91" s="188">
        <f>ROUND(I91*H91,2)</f>
        <v>0</v>
      </c>
      <c r="K91" s="189"/>
      <c r="L91" s="42"/>
      <c r="M91" s="190" t="s">
        <v>19</v>
      </c>
      <c r="N91" s="191" t="s">
        <v>40</v>
      </c>
      <c r="O91" s="67"/>
      <c r="P91" s="192">
        <f>O91*H91</f>
        <v>0</v>
      </c>
      <c r="Q91" s="192">
        <v>0</v>
      </c>
      <c r="R91" s="192">
        <f>Q91*H91</f>
        <v>0</v>
      </c>
      <c r="S91" s="192">
        <v>0</v>
      </c>
      <c r="T91" s="193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4" t="s">
        <v>959</v>
      </c>
      <c r="AT91" s="194" t="s">
        <v>151</v>
      </c>
      <c r="AU91" s="194" t="s">
        <v>79</v>
      </c>
      <c r="AY91" s="20" t="s">
        <v>146</v>
      </c>
      <c r="BE91" s="195">
        <f>IF(N91="základní",J91,0)</f>
        <v>0</v>
      </c>
      <c r="BF91" s="195">
        <f>IF(N91="snížená",J91,0)</f>
        <v>0</v>
      </c>
      <c r="BG91" s="195">
        <f>IF(N91="zákl. přenesená",J91,0)</f>
        <v>0</v>
      </c>
      <c r="BH91" s="195">
        <f>IF(N91="sníž. přenesená",J91,0)</f>
        <v>0</v>
      </c>
      <c r="BI91" s="195">
        <f>IF(N91="nulová",J91,0)</f>
        <v>0</v>
      </c>
      <c r="BJ91" s="20" t="s">
        <v>77</v>
      </c>
      <c r="BK91" s="195">
        <f>ROUND(I91*H91,2)</f>
        <v>0</v>
      </c>
      <c r="BL91" s="20" t="s">
        <v>959</v>
      </c>
      <c r="BM91" s="194" t="s">
        <v>965</v>
      </c>
    </row>
    <row r="92" spans="1:65" s="2" customFormat="1" ht="11.25">
      <c r="A92" s="37"/>
      <c r="B92" s="38"/>
      <c r="C92" s="39"/>
      <c r="D92" s="196" t="s">
        <v>157</v>
      </c>
      <c r="E92" s="39"/>
      <c r="F92" s="197" t="s">
        <v>963</v>
      </c>
      <c r="G92" s="39"/>
      <c r="H92" s="39"/>
      <c r="I92" s="198"/>
      <c r="J92" s="39"/>
      <c r="K92" s="39"/>
      <c r="L92" s="42"/>
      <c r="M92" s="199"/>
      <c r="N92" s="200"/>
      <c r="O92" s="67"/>
      <c r="P92" s="67"/>
      <c r="Q92" s="67"/>
      <c r="R92" s="67"/>
      <c r="S92" s="67"/>
      <c r="T92" s="68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20" t="s">
        <v>157</v>
      </c>
      <c r="AU92" s="20" t="s">
        <v>79</v>
      </c>
    </row>
    <row r="93" spans="1:65" s="2" customFormat="1" ht="11.25">
      <c r="A93" s="37"/>
      <c r="B93" s="38"/>
      <c r="C93" s="39"/>
      <c r="D93" s="201" t="s">
        <v>159</v>
      </c>
      <c r="E93" s="39"/>
      <c r="F93" s="202" t="s">
        <v>966</v>
      </c>
      <c r="G93" s="39"/>
      <c r="H93" s="39"/>
      <c r="I93" s="198"/>
      <c r="J93" s="39"/>
      <c r="K93" s="39"/>
      <c r="L93" s="42"/>
      <c r="M93" s="199"/>
      <c r="N93" s="200"/>
      <c r="O93" s="67"/>
      <c r="P93" s="67"/>
      <c r="Q93" s="67"/>
      <c r="R93" s="67"/>
      <c r="S93" s="67"/>
      <c r="T93" s="68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20" t="s">
        <v>159</v>
      </c>
      <c r="AU93" s="20" t="s">
        <v>79</v>
      </c>
    </row>
    <row r="94" spans="1:65" s="13" customFormat="1" ht="11.25">
      <c r="B94" s="203"/>
      <c r="C94" s="204"/>
      <c r="D94" s="196" t="s">
        <v>161</v>
      </c>
      <c r="E94" s="205" t="s">
        <v>19</v>
      </c>
      <c r="F94" s="206" t="s">
        <v>967</v>
      </c>
      <c r="G94" s="204"/>
      <c r="H94" s="207">
        <v>1</v>
      </c>
      <c r="I94" s="208"/>
      <c r="J94" s="204"/>
      <c r="K94" s="204"/>
      <c r="L94" s="209"/>
      <c r="M94" s="210"/>
      <c r="N94" s="211"/>
      <c r="O94" s="211"/>
      <c r="P94" s="211"/>
      <c r="Q94" s="211"/>
      <c r="R94" s="211"/>
      <c r="S94" s="211"/>
      <c r="T94" s="212"/>
      <c r="AT94" s="213" t="s">
        <v>161</v>
      </c>
      <c r="AU94" s="213" t="s">
        <v>79</v>
      </c>
      <c r="AV94" s="13" t="s">
        <v>79</v>
      </c>
      <c r="AW94" s="13" t="s">
        <v>31</v>
      </c>
      <c r="AX94" s="13" t="s">
        <v>77</v>
      </c>
      <c r="AY94" s="213" t="s">
        <v>146</v>
      </c>
    </row>
    <row r="95" spans="1:65" s="12" customFormat="1" ht="22.9" customHeight="1">
      <c r="B95" s="166"/>
      <c r="C95" s="167"/>
      <c r="D95" s="168" t="s">
        <v>68</v>
      </c>
      <c r="E95" s="180" t="s">
        <v>968</v>
      </c>
      <c r="F95" s="180" t="s">
        <v>969</v>
      </c>
      <c r="G95" s="167"/>
      <c r="H95" s="167"/>
      <c r="I95" s="170"/>
      <c r="J95" s="181">
        <f>BK95</f>
        <v>0</v>
      </c>
      <c r="K95" s="167"/>
      <c r="L95" s="172"/>
      <c r="M95" s="173"/>
      <c r="N95" s="174"/>
      <c r="O95" s="174"/>
      <c r="P95" s="175">
        <f>SUM(P96:P99)</f>
        <v>0</v>
      </c>
      <c r="Q95" s="174"/>
      <c r="R95" s="175">
        <f>SUM(R96:R99)</f>
        <v>0</v>
      </c>
      <c r="S95" s="174"/>
      <c r="T95" s="176">
        <f>SUM(T96:T99)</f>
        <v>0</v>
      </c>
      <c r="AR95" s="177" t="s">
        <v>193</v>
      </c>
      <c r="AT95" s="178" t="s">
        <v>68</v>
      </c>
      <c r="AU95" s="178" t="s">
        <v>77</v>
      </c>
      <c r="AY95" s="177" t="s">
        <v>146</v>
      </c>
      <c r="BK95" s="179">
        <f>SUM(BK96:BK99)</f>
        <v>0</v>
      </c>
    </row>
    <row r="96" spans="1:65" s="2" customFormat="1" ht="24.2" customHeight="1">
      <c r="A96" s="37"/>
      <c r="B96" s="38"/>
      <c r="C96" s="182" t="s">
        <v>147</v>
      </c>
      <c r="D96" s="182" t="s">
        <v>151</v>
      </c>
      <c r="E96" s="183" t="s">
        <v>970</v>
      </c>
      <c r="F96" s="184" t="s">
        <v>971</v>
      </c>
      <c r="G96" s="185" t="s">
        <v>648</v>
      </c>
      <c r="H96" s="186">
        <v>1</v>
      </c>
      <c r="I96" s="187"/>
      <c r="J96" s="188">
        <f>ROUND(I96*H96,2)</f>
        <v>0</v>
      </c>
      <c r="K96" s="189"/>
      <c r="L96" s="42"/>
      <c r="M96" s="190" t="s">
        <v>19</v>
      </c>
      <c r="N96" s="191" t="s">
        <v>40</v>
      </c>
      <c r="O96" s="67"/>
      <c r="P96" s="192">
        <f>O96*H96</f>
        <v>0</v>
      </c>
      <c r="Q96" s="192">
        <v>0</v>
      </c>
      <c r="R96" s="192">
        <f>Q96*H96</f>
        <v>0</v>
      </c>
      <c r="S96" s="192">
        <v>0</v>
      </c>
      <c r="T96" s="19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94" t="s">
        <v>959</v>
      </c>
      <c r="AT96" s="194" t="s">
        <v>151</v>
      </c>
      <c r="AU96" s="194" t="s">
        <v>79</v>
      </c>
      <c r="AY96" s="20" t="s">
        <v>146</v>
      </c>
      <c r="BE96" s="195">
        <f>IF(N96="základní",J96,0)</f>
        <v>0</v>
      </c>
      <c r="BF96" s="195">
        <f>IF(N96="snížená",J96,0)</f>
        <v>0</v>
      </c>
      <c r="BG96" s="195">
        <f>IF(N96="zákl. přenesená",J96,0)</f>
        <v>0</v>
      </c>
      <c r="BH96" s="195">
        <f>IF(N96="sníž. přenesená",J96,0)</f>
        <v>0</v>
      </c>
      <c r="BI96" s="195">
        <f>IF(N96="nulová",J96,0)</f>
        <v>0</v>
      </c>
      <c r="BJ96" s="20" t="s">
        <v>77</v>
      </c>
      <c r="BK96" s="195">
        <f>ROUND(I96*H96,2)</f>
        <v>0</v>
      </c>
      <c r="BL96" s="20" t="s">
        <v>959</v>
      </c>
      <c r="BM96" s="194" t="s">
        <v>972</v>
      </c>
    </row>
    <row r="97" spans="1:51" s="2" customFormat="1" ht="11.25">
      <c r="A97" s="37"/>
      <c r="B97" s="38"/>
      <c r="C97" s="39"/>
      <c r="D97" s="196" t="s">
        <v>157</v>
      </c>
      <c r="E97" s="39"/>
      <c r="F97" s="197" t="s">
        <v>971</v>
      </c>
      <c r="G97" s="39"/>
      <c r="H97" s="39"/>
      <c r="I97" s="198"/>
      <c r="J97" s="39"/>
      <c r="K97" s="39"/>
      <c r="L97" s="42"/>
      <c r="M97" s="199"/>
      <c r="N97" s="200"/>
      <c r="O97" s="67"/>
      <c r="P97" s="67"/>
      <c r="Q97" s="67"/>
      <c r="R97" s="67"/>
      <c r="S97" s="67"/>
      <c r="T97" s="68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20" t="s">
        <v>157</v>
      </c>
      <c r="AU97" s="20" t="s">
        <v>79</v>
      </c>
    </row>
    <row r="98" spans="1:51" s="2" customFormat="1" ht="11.25">
      <c r="A98" s="37"/>
      <c r="B98" s="38"/>
      <c r="C98" s="39"/>
      <c r="D98" s="201" t="s">
        <v>159</v>
      </c>
      <c r="E98" s="39"/>
      <c r="F98" s="202" t="s">
        <v>973</v>
      </c>
      <c r="G98" s="39"/>
      <c r="H98" s="39"/>
      <c r="I98" s="198"/>
      <c r="J98" s="39"/>
      <c r="K98" s="39"/>
      <c r="L98" s="42"/>
      <c r="M98" s="199"/>
      <c r="N98" s="200"/>
      <c r="O98" s="67"/>
      <c r="P98" s="67"/>
      <c r="Q98" s="67"/>
      <c r="R98" s="67"/>
      <c r="S98" s="67"/>
      <c r="T98" s="68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20" t="s">
        <v>159</v>
      </c>
      <c r="AU98" s="20" t="s">
        <v>79</v>
      </c>
    </row>
    <row r="99" spans="1:51" s="13" customFormat="1" ht="11.25">
      <c r="B99" s="203"/>
      <c r="C99" s="204"/>
      <c r="D99" s="196" t="s">
        <v>161</v>
      </c>
      <c r="E99" s="205" t="s">
        <v>19</v>
      </c>
      <c r="F99" s="206" t="s">
        <v>77</v>
      </c>
      <c r="G99" s="204"/>
      <c r="H99" s="207">
        <v>1</v>
      </c>
      <c r="I99" s="208"/>
      <c r="J99" s="204"/>
      <c r="K99" s="204"/>
      <c r="L99" s="209"/>
      <c r="M99" s="262"/>
      <c r="N99" s="263"/>
      <c r="O99" s="263"/>
      <c r="P99" s="263"/>
      <c r="Q99" s="263"/>
      <c r="R99" s="263"/>
      <c r="S99" s="263"/>
      <c r="T99" s="264"/>
      <c r="AT99" s="213" t="s">
        <v>161</v>
      </c>
      <c r="AU99" s="213" t="s">
        <v>79</v>
      </c>
      <c r="AV99" s="13" t="s">
        <v>79</v>
      </c>
      <c r="AW99" s="13" t="s">
        <v>31</v>
      </c>
      <c r="AX99" s="13" t="s">
        <v>77</v>
      </c>
      <c r="AY99" s="213" t="s">
        <v>146</v>
      </c>
    </row>
    <row r="100" spans="1:51" s="2" customFormat="1" ht="6.95" customHeight="1">
      <c r="A100" s="37"/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42"/>
      <c r="M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</sheetData>
  <sheetProtection algorithmName="SHA-512" hashValue="yl8AIIfgn9MxU5Adn8lHAR6QDGxqT7T219T4KB9pVfhl1rwFSxljB2HoGmBmHbk6jkqZvj6MO3hYGya90PQzaA==" saltValue="SI4fjesUrkjdyn3oaxVeS/wGNIU1gJy1D6zRW6Om48scA5Tw3l/RupSjq40coIBJE1bSqriUgUYJf4h9iOvzZQ==" spinCount="100000" sheet="1" objects="1" scenarios="1" formatColumns="0" formatRows="0" autoFilter="0"/>
  <autoFilter ref="C82:K99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8" r:id="rId1"/>
    <hyperlink ref="F93" r:id="rId2"/>
    <hyperlink ref="F98" r:id="rId3"/>
  </hyperlinks>
  <pageMargins left="0.39374999999999999" right="0.39374999999999999" top="0.39374999999999999" bottom="0.39374999999999999" header="0" footer="0"/>
  <pageSetup paperSize="9" scale="87" fitToHeight="100" orientation="portrait" blackAndWhite="1" r:id="rId4"/>
  <headerFooter>
    <oddFooter>&amp;CStrana &amp;P z &amp;N</oddFooter>
  </headerFooter>
  <drawing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265" customWidth="1"/>
    <col min="2" max="2" width="1.6640625" style="265" customWidth="1"/>
    <col min="3" max="4" width="5" style="265" customWidth="1"/>
    <col min="5" max="5" width="11.6640625" style="265" customWidth="1"/>
    <col min="6" max="6" width="9.1640625" style="265" customWidth="1"/>
    <col min="7" max="7" width="5" style="265" customWidth="1"/>
    <col min="8" max="8" width="77.83203125" style="265" customWidth="1"/>
    <col min="9" max="10" width="20" style="265" customWidth="1"/>
    <col min="11" max="11" width="1.6640625" style="265" customWidth="1"/>
  </cols>
  <sheetData>
    <row r="1" spans="2:11" s="1" customFormat="1" ht="37.5" customHeight="1"/>
    <row r="2" spans="2:11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pans="2:11" s="17" customFormat="1" ht="45" customHeight="1">
      <c r="B3" s="269"/>
      <c r="C3" s="408" t="s">
        <v>974</v>
      </c>
      <c r="D3" s="408"/>
      <c r="E3" s="408"/>
      <c r="F3" s="408"/>
      <c r="G3" s="408"/>
      <c r="H3" s="408"/>
      <c r="I3" s="408"/>
      <c r="J3" s="408"/>
      <c r="K3" s="270"/>
    </row>
    <row r="4" spans="2:11" s="1" customFormat="1" ht="25.5" customHeight="1">
      <c r="B4" s="271"/>
      <c r="C4" s="407" t="s">
        <v>975</v>
      </c>
      <c r="D4" s="407"/>
      <c r="E4" s="407"/>
      <c r="F4" s="407"/>
      <c r="G4" s="407"/>
      <c r="H4" s="407"/>
      <c r="I4" s="407"/>
      <c r="J4" s="407"/>
      <c r="K4" s="272"/>
    </row>
    <row r="5" spans="2:11" s="1" customFormat="1" ht="5.25" customHeight="1">
      <c r="B5" s="271"/>
      <c r="C5" s="273"/>
      <c r="D5" s="273"/>
      <c r="E5" s="273"/>
      <c r="F5" s="273"/>
      <c r="G5" s="273"/>
      <c r="H5" s="273"/>
      <c r="I5" s="273"/>
      <c r="J5" s="273"/>
      <c r="K5" s="272"/>
    </row>
    <row r="6" spans="2:11" s="1" customFormat="1" ht="15" customHeight="1">
      <c r="B6" s="271"/>
      <c r="C6" s="406" t="s">
        <v>976</v>
      </c>
      <c r="D6" s="406"/>
      <c r="E6" s="406"/>
      <c r="F6" s="406"/>
      <c r="G6" s="406"/>
      <c r="H6" s="406"/>
      <c r="I6" s="406"/>
      <c r="J6" s="406"/>
      <c r="K6" s="272"/>
    </row>
    <row r="7" spans="2:11" s="1" customFormat="1" ht="15" customHeight="1">
      <c r="B7" s="275"/>
      <c r="C7" s="406" t="s">
        <v>977</v>
      </c>
      <c r="D7" s="406"/>
      <c r="E7" s="406"/>
      <c r="F7" s="406"/>
      <c r="G7" s="406"/>
      <c r="H7" s="406"/>
      <c r="I7" s="406"/>
      <c r="J7" s="406"/>
      <c r="K7" s="272"/>
    </row>
    <row r="8" spans="2:11" s="1" customFormat="1" ht="12.75" customHeight="1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spans="2:11" s="1" customFormat="1" ht="15" customHeight="1">
      <c r="B9" s="275"/>
      <c r="C9" s="406" t="s">
        <v>978</v>
      </c>
      <c r="D9" s="406"/>
      <c r="E9" s="406"/>
      <c r="F9" s="406"/>
      <c r="G9" s="406"/>
      <c r="H9" s="406"/>
      <c r="I9" s="406"/>
      <c r="J9" s="406"/>
      <c r="K9" s="272"/>
    </row>
    <row r="10" spans="2:11" s="1" customFormat="1" ht="15" customHeight="1">
      <c r="B10" s="275"/>
      <c r="C10" s="274"/>
      <c r="D10" s="406" t="s">
        <v>979</v>
      </c>
      <c r="E10" s="406"/>
      <c r="F10" s="406"/>
      <c r="G10" s="406"/>
      <c r="H10" s="406"/>
      <c r="I10" s="406"/>
      <c r="J10" s="406"/>
      <c r="K10" s="272"/>
    </row>
    <row r="11" spans="2:11" s="1" customFormat="1" ht="15" customHeight="1">
      <c r="B11" s="275"/>
      <c r="C11" s="276"/>
      <c r="D11" s="406" t="s">
        <v>980</v>
      </c>
      <c r="E11" s="406"/>
      <c r="F11" s="406"/>
      <c r="G11" s="406"/>
      <c r="H11" s="406"/>
      <c r="I11" s="406"/>
      <c r="J11" s="406"/>
      <c r="K11" s="272"/>
    </row>
    <row r="12" spans="2:11" s="1" customFormat="1" ht="15" customHeight="1">
      <c r="B12" s="275"/>
      <c r="C12" s="276"/>
      <c r="D12" s="274"/>
      <c r="E12" s="274"/>
      <c r="F12" s="274"/>
      <c r="G12" s="274"/>
      <c r="H12" s="274"/>
      <c r="I12" s="274"/>
      <c r="J12" s="274"/>
      <c r="K12" s="272"/>
    </row>
    <row r="13" spans="2:11" s="1" customFormat="1" ht="15" customHeight="1">
      <c r="B13" s="275"/>
      <c r="C13" s="276"/>
      <c r="D13" s="277" t="s">
        <v>981</v>
      </c>
      <c r="E13" s="274"/>
      <c r="F13" s="274"/>
      <c r="G13" s="274"/>
      <c r="H13" s="274"/>
      <c r="I13" s="274"/>
      <c r="J13" s="274"/>
      <c r="K13" s="272"/>
    </row>
    <row r="14" spans="2:11" s="1" customFormat="1" ht="12.75" customHeight="1">
      <c r="B14" s="275"/>
      <c r="C14" s="276"/>
      <c r="D14" s="276"/>
      <c r="E14" s="276"/>
      <c r="F14" s="276"/>
      <c r="G14" s="276"/>
      <c r="H14" s="276"/>
      <c r="I14" s="276"/>
      <c r="J14" s="276"/>
      <c r="K14" s="272"/>
    </row>
    <row r="15" spans="2:11" s="1" customFormat="1" ht="15" customHeight="1">
      <c r="B15" s="275"/>
      <c r="C15" s="276"/>
      <c r="D15" s="406" t="s">
        <v>982</v>
      </c>
      <c r="E15" s="406"/>
      <c r="F15" s="406"/>
      <c r="G15" s="406"/>
      <c r="H15" s="406"/>
      <c r="I15" s="406"/>
      <c r="J15" s="406"/>
      <c r="K15" s="272"/>
    </row>
    <row r="16" spans="2:11" s="1" customFormat="1" ht="15" customHeight="1">
      <c r="B16" s="275"/>
      <c r="C16" s="276"/>
      <c r="D16" s="406" t="s">
        <v>983</v>
      </c>
      <c r="E16" s="406"/>
      <c r="F16" s="406"/>
      <c r="G16" s="406"/>
      <c r="H16" s="406"/>
      <c r="I16" s="406"/>
      <c r="J16" s="406"/>
      <c r="K16" s="272"/>
    </row>
    <row r="17" spans="2:11" s="1" customFormat="1" ht="15" customHeight="1">
      <c r="B17" s="275"/>
      <c r="C17" s="276"/>
      <c r="D17" s="406" t="s">
        <v>984</v>
      </c>
      <c r="E17" s="406"/>
      <c r="F17" s="406"/>
      <c r="G17" s="406"/>
      <c r="H17" s="406"/>
      <c r="I17" s="406"/>
      <c r="J17" s="406"/>
      <c r="K17" s="272"/>
    </row>
    <row r="18" spans="2:11" s="1" customFormat="1" ht="15" customHeight="1">
      <c r="B18" s="275"/>
      <c r="C18" s="276"/>
      <c r="D18" s="276"/>
      <c r="E18" s="278" t="s">
        <v>76</v>
      </c>
      <c r="F18" s="406" t="s">
        <v>985</v>
      </c>
      <c r="G18" s="406"/>
      <c r="H18" s="406"/>
      <c r="I18" s="406"/>
      <c r="J18" s="406"/>
      <c r="K18" s="272"/>
    </row>
    <row r="19" spans="2:11" s="1" customFormat="1" ht="15" customHeight="1">
      <c r="B19" s="275"/>
      <c r="C19" s="276"/>
      <c r="D19" s="276"/>
      <c r="E19" s="278" t="s">
        <v>986</v>
      </c>
      <c r="F19" s="406" t="s">
        <v>987</v>
      </c>
      <c r="G19" s="406"/>
      <c r="H19" s="406"/>
      <c r="I19" s="406"/>
      <c r="J19" s="406"/>
      <c r="K19" s="272"/>
    </row>
    <row r="20" spans="2:11" s="1" customFormat="1" ht="15" customHeight="1">
      <c r="B20" s="275"/>
      <c r="C20" s="276"/>
      <c r="D20" s="276"/>
      <c r="E20" s="278" t="s">
        <v>988</v>
      </c>
      <c r="F20" s="406" t="s">
        <v>989</v>
      </c>
      <c r="G20" s="406"/>
      <c r="H20" s="406"/>
      <c r="I20" s="406"/>
      <c r="J20" s="406"/>
      <c r="K20" s="272"/>
    </row>
    <row r="21" spans="2:11" s="1" customFormat="1" ht="15" customHeight="1">
      <c r="B21" s="275"/>
      <c r="C21" s="276"/>
      <c r="D21" s="276"/>
      <c r="E21" s="278" t="s">
        <v>93</v>
      </c>
      <c r="F21" s="406" t="s">
        <v>94</v>
      </c>
      <c r="G21" s="406"/>
      <c r="H21" s="406"/>
      <c r="I21" s="406"/>
      <c r="J21" s="406"/>
      <c r="K21" s="272"/>
    </row>
    <row r="22" spans="2:11" s="1" customFormat="1" ht="15" customHeight="1">
      <c r="B22" s="275"/>
      <c r="C22" s="276"/>
      <c r="D22" s="276"/>
      <c r="E22" s="278" t="s">
        <v>651</v>
      </c>
      <c r="F22" s="406" t="s">
        <v>652</v>
      </c>
      <c r="G22" s="406"/>
      <c r="H22" s="406"/>
      <c r="I22" s="406"/>
      <c r="J22" s="406"/>
      <c r="K22" s="272"/>
    </row>
    <row r="23" spans="2:11" s="1" customFormat="1" ht="15" customHeight="1">
      <c r="B23" s="275"/>
      <c r="C23" s="276"/>
      <c r="D23" s="276"/>
      <c r="E23" s="278" t="s">
        <v>85</v>
      </c>
      <c r="F23" s="406" t="s">
        <v>990</v>
      </c>
      <c r="G23" s="406"/>
      <c r="H23" s="406"/>
      <c r="I23" s="406"/>
      <c r="J23" s="406"/>
      <c r="K23" s="272"/>
    </row>
    <row r="24" spans="2:11" s="1" customFormat="1" ht="12.75" customHeight="1">
      <c r="B24" s="275"/>
      <c r="C24" s="276"/>
      <c r="D24" s="276"/>
      <c r="E24" s="276"/>
      <c r="F24" s="276"/>
      <c r="G24" s="276"/>
      <c r="H24" s="276"/>
      <c r="I24" s="276"/>
      <c r="J24" s="276"/>
      <c r="K24" s="272"/>
    </row>
    <row r="25" spans="2:11" s="1" customFormat="1" ht="15" customHeight="1">
      <c r="B25" s="275"/>
      <c r="C25" s="406" t="s">
        <v>991</v>
      </c>
      <c r="D25" s="406"/>
      <c r="E25" s="406"/>
      <c r="F25" s="406"/>
      <c r="G25" s="406"/>
      <c r="H25" s="406"/>
      <c r="I25" s="406"/>
      <c r="J25" s="406"/>
      <c r="K25" s="272"/>
    </row>
    <row r="26" spans="2:11" s="1" customFormat="1" ht="15" customHeight="1">
      <c r="B26" s="275"/>
      <c r="C26" s="406" t="s">
        <v>992</v>
      </c>
      <c r="D26" s="406"/>
      <c r="E26" s="406"/>
      <c r="F26" s="406"/>
      <c r="G26" s="406"/>
      <c r="H26" s="406"/>
      <c r="I26" s="406"/>
      <c r="J26" s="406"/>
      <c r="K26" s="272"/>
    </row>
    <row r="27" spans="2:11" s="1" customFormat="1" ht="15" customHeight="1">
      <c r="B27" s="275"/>
      <c r="C27" s="274"/>
      <c r="D27" s="406" t="s">
        <v>993</v>
      </c>
      <c r="E27" s="406"/>
      <c r="F27" s="406"/>
      <c r="G27" s="406"/>
      <c r="H27" s="406"/>
      <c r="I27" s="406"/>
      <c r="J27" s="406"/>
      <c r="K27" s="272"/>
    </row>
    <row r="28" spans="2:11" s="1" customFormat="1" ht="15" customHeight="1">
      <c r="B28" s="275"/>
      <c r="C28" s="276"/>
      <c r="D28" s="406" t="s">
        <v>994</v>
      </c>
      <c r="E28" s="406"/>
      <c r="F28" s="406"/>
      <c r="G28" s="406"/>
      <c r="H28" s="406"/>
      <c r="I28" s="406"/>
      <c r="J28" s="406"/>
      <c r="K28" s="272"/>
    </row>
    <row r="29" spans="2:11" s="1" customFormat="1" ht="12.75" customHeight="1">
      <c r="B29" s="275"/>
      <c r="C29" s="276"/>
      <c r="D29" s="276"/>
      <c r="E29" s="276"/>
      <c r="F29" s="276"/>
      <c r="G29" s="276"/>
      <c r="H29" s="276"/>
      <c r="I29" s="276"/>
      <c r="J29" s="276"/>
      <c r="K29" s="272"/>
    </row>
    <row r="30" spans="2:11" s="1" customFormat="1" ht="15" customHeight="1">
      <c r="B30" s="275"/>
      <c r="C30" s="276"/>
      <c r="D30" s="406" t="s">
        <v>995</v>
      </c>
      <c r="E30" s="406"/>
      <c r="F30" s="406"/>
      <c r="G30" s="406"/>
      <c r="H30" s="406"/>
      <c r="I30" s="406"/>
      <c r="J30" s="406"/>
      <c r="K30" s="272"/>
    </row>
    <row r="31" spans="2:11" s="1" customFormat="1" ht="15" customHeight="1">
      <c r="B31" s="275"/>
      <c r="C31" s="276"/>
      <c r="D31" s="406" t="s">
        <v>996</v>
      </c>
      <c r="E31" s="406"/>
      <c r="F31" s="406"/>
      <c r="G31" s="406"/>
      <c r="H31" s="406"/>
      <c r="I31" s="406"/>
      <c r="J31" s="406"/>
      <c r="K31" s="272"/>
    </row>
    <row r="32" spans="2:11" s="1" customFormat="1" ht="12.75" customHeight="1">
      <c r="B32" s="275"/>
      <c r="C32" s="276"/>
      <c r="D32" s="276"/>
      <c r="E32" s="276"/>
      <c r="F32" s="276"/>
      <c r="G32" s="276"/>
      <c r="H32" s="276"/>
      <c r="I32" s="276"/>
      <c r="J32" s="276"/>
      <c r="K32" s="272"/>
    </row>
    <row r="33" spans="2:11" s="1" customFormat="1" ht="15" customHeight="1">
      <c r="B33" s="275"/>
      <c r="C33" s="276"/>
      <c r="D33" s="406" t="s">
        <v>997</v>
      </c>
      <c r="E33" s="406"/>
      <c r="F33" s="406"/>
      <c r="G33" s="406"/>
      <c r="H33" s="406"/>
      <c r="I33" s="406"/>
      <c r="J33" s="406"/>
      <c r="K33" s="272"/>
    </row>
    <row r="34" spans="2:11" s="1" customFormat="1" ht="15" customHeight="1">
      <c r="B34" s="275"/>
      <c r="C34" s="276"/>
      <c r="D34" s="406" t="s">
        <v>998</v>
      </c>
      <c r="E34" s="406"/>
      <c r="F34" s="406"/>
      <c r="G34" s="406"/>
      <c r="H34" s="406"/>
      <c r="I34" s="406"/>
      <c r="J34" s="406"/>
      <c r="K34" s="272"/>
    </row>
    <row r="35" spans="2:11" s="1" customFormat="1" ht="15" customHeight="1">
      <c r="B35" s="275"/>
      <c r="C35" s="276"/>
      <c r="D35" s="406" t="s">
        <v>999</v>
      </c>
      <c r="E35" s="406"/>
      <c r="F35" s="406"/>
      <c r="G35" s="406"/>
      <c r="H35" s="406"/>
      <c r="I35" s="406"/>
      <c r="J35" s="406"/>
      <c r="K35" s="272"/>
    </row>
    <row r="36" spans="2:11" s="1" customFormat="1" ht="15" customHeight="1">
      <c r="B36" s="275"/>
      <c r="C36" s="276"/>
      <c r="D36" s="274"/>
      <c r="E36" s="277" t="s">
        <v>132</v>
      </c>
      <c r="F36" s="274"/>
      <c r="G36" s="406" t="s">
        <v>1000</v>
      </c>
      <c r="H36" s="406"/>
      <c r="I36" s="406"/>
      <c r="J36" s="406"/>
      <c r="K36" s="272"/>
    </row>
    <row r="37" spans="2:11" s="1" customFormat="1" ht="30.75" customHeight="1">
      <c r="B37" s="275"/>
      <c r="C37" s="276"/>
      <c r="D37" s="274"/>
      <c r="E37" s="277" t="s">
        <v>1001</v>
      </c>
      <c r="F37" s="274"/>
      <c r="G37" s="406" t="s">
        <v>1002</v>
      </c>
      <c r="H37" s="406"/>
      <c r="I37" s="406"/>
      <c r="J37" s="406"/>
      <c r="K37" s="272"/>
    </row>
    <row r="38" spans="2:11" s="1" customFormat="1" ht="15" customHeight="1">
      <c r="B38" s="275"/>
      <c r="C38" s="276"/>
      <c r="D38" s="274"/>
      <c r="E38" s="277" t="s">
        <v>50</v>
      </c>
      <c r="F38" s="274"/>
      <c r="G38" s="406" t="s">
        <v>1003</v>
      </c>
      <c r="H38" s="406"/>
      <c r="I38" s="406"/>
      <c r="J38" s="406"/>
      <c r="K38" s="272"/>
    </row>
    <row r="39" spans="2:11" s="1" customFormat="1" ht="15" customHeight="1">
      <c r="B39" s="275"/>
      <c r="C39" s="276"/>
      <c r="D39" s="274"/>
      <c r="E39" s="277" t="s">
        <v>51</v>
      </c>
      <c r="F39" s="274"/>
      <c r="G39" s="406" t="s">
        <v>1004</v>
      </c>
      <c r="H39" s="406"/>
      <c r="I39" s="406"/>
      <c r="J39" s="406"/>
      <c r="K39" s="272"/>
    </row>
    <row r="40" spans="2:11" s="1" customFormat="1" ht="15" customHeight="1">
      <c r="B40" s="275"/>
      <c r="C40" s="276"/>
      <c r="D40" s="274"/>
      <c r="E40" s="277" t="s">
        <v>133</v>
      </c>
      <c r="F40" s="274"/>
      <c r="G40" s="406" t="s">
        <v>1005</v>
      </c>
      <c r="H40" s="406"/>
      <c r="I40" s="406"/>
      <c r="J40" s="406"/>
      <c r="K40" s="272"/>
    </row>
    <row r="41" spans="2:11" s="1" customFormat="1" ht="15" customHeight="1">
      <c r="B41" s="275"/>
      <c r="C41" s="276"/>
      <c r="D41" s="274"/>
      <c r="E41" s="277" t="s">
        <v>134</v>
      </c>
      <c r="F41" s="274"/>
      <c r="G41" s="406" t="s">
        <v>1006</v>
      </c>
      <c r="H41" s="406"/>
      <c r="I41" s="406"/>
      <c r="J41" s="406"/>
      <c r="K41" s="272"/>
    </row>
    <row r="42" spans="2:11" s="1" customFormat="1" ht="15" customHeight="1">
      <c r="B42" s="275"/>
      <c r="C42" s="276"/>
      <c r="D42" s="274"/>
      <c r="E42" s="277" t="s">
        <v>1007</v>
      </c>
      <c r="F42" s="274"/>
      <c r="G42" s="406" t="s">
        <v>1008</v>
      </c>
      <c r="H42" s="406"/>
      <c r="I42" s="406"/>
      <c r="J42" s="406"/>
      <c r="K42" s="272"/>
    </row>
    <row r="43" spans="2:11" s="1" customFormat="1" ht="15" customHeight="1">
      <c r="B43" s="275"/>
      <c r="C43" s="276"/>
      <c r="D43" s="274"/>
      <c r="E43" s="277"/>
      <c r="F43" s="274"/>
      <c r="G43" s="406" t="s">
        <v>1009</v>
      </c>
      <c r="H43" s="406"/>
      <c r="I43" s="406"/>
      <c r="J43" s="406"/>
      <c r="K43" s="272"/>
    </row>
    <row r="44" spans="2:11" s="1" customFormat="1" ht="15" customHeight="1">
      <c r="B44" s="275"/>
      <c r="C44" s="276"/>
      <c r="D44" s="274"/>
      <c r="E44" s="277" t="s">
        <v>1010</v>
      </c>
      <c r="F44" s="274"/>
      <c r="G44" s="406" t="s">
        <v>1011</v>
      </c>
      <c r="H44" s="406"/>
      <c r="I44" s="406"/>
      <c r="J44" s="406"/>
      <c r="K44" s="272"/>
    </row>
    <row r="45" spans="2:11" s="1" customFormat="1" ht="15" customHeight="1">
      <c r="B45" s="275"/>
      <c r="C45" s="276"/>
      <c r="D45" s="274"/>
      <c r="E45" s="277" t="s">
        <v>136</v>
      </c>
      <c r="F45" s="274"/>
      <c r="G45" s="406" t="s">
        <v>1012</v>
      </c>
      <c r="H45" s="406"/>
      <c r="I45" s="406"/>
      <c r="J45" s="406"/>
      <c r="K45" s="272"/>
    </row>
    <row r="46" spans="2:11" s="1" customFormat="1" ht="12.75" customHeight="1">
      <c r="B46" s="275"/>
      <c r="C46" s="276"/>
      <c r="D46" s="274"/>
      <c r="E46" s="274"/>
      <c r="F46" s="274"/>
      <c r="G46" s="274"/>
      <c r="H46" s="274"/>
      <c r="I46" s="274"/>
      <c r="J46" s="274"/>
      <c r="K46" s="272"/>
    </row>
    <row r="47" spans="2:11" s="1" customFormat="1" ht="15" customHeight="1">
      <c r="B47" s="275"/>
      <c r="C47" s="276"/>
      <c r="D47" s="406" t="s">
        <v>1013</v>
      </c>
      <c r="E47" s="406"/>
      <c r="F47" s="406"/>
      <c r="G47" s="406"/>
      <c r="H47" s="406"/>
      <c r="I47" s="406"/>
      <c r="J47" s="406"/>
      <c r="K47" s="272"/>
    </row>
    <row r="48" spans="2:11" s="1" customFormat="1" ht="15" customHeight="1">
      <c r="B48" s="275"/>
      <c r="C48" s="276"/>
      <c r="D48" s="276"/>
      <c r="E48" s="406" t="s">
        <v>1014</v>
      </c>
      <c r="F48" s="406"/>
      <c r="G48" s="406"/>
      <c r="H48" s="406"/>
      <c r="I48" s="406"/>
      <c r="J48" s="406"/>
      <c r="K48" s="272"/>
    </row>
    <row r="49" spans="2:11" s="1" customFormat="1" ht="15" customHeight="1">
      <c r="B49" s="275"/>
      <c r="C49" s="276"/>
      <c r="D49" s="276"/>
      <c r="E49" s="406" t="s">
        <v>1015</v>
      </c>
      <c r="F49" s="406"/>
      <c r="G49" s="406"/>
      <c r="H49" s="406"/>
      <c r="I49" s="406"/>
      <c r="J49" s="406"/>
      <c r="K49" s="272"/>
    </row>
    <row r="50" spans="2:11" s="1" customFormat="1" ht="15" customHeight="1">
      <c r="B50" s="275"/>
      <c r="C50" s="276"/>
      <c r="D50" s="276"/>
      <c r="E50" s="406" t="s">
        <v>1016</v>
      </c>
      <c r="F50" s="406"/>
      <c r="G50" s="406"/>
      <c r="H50" s="406"/>
      <c r="I50" s="406"/>
      <c r="J50" s="406"/>
      <c r="K50" s="272"/>
    </row>
    <row r="51" spans="2:11" s="1" customFormat="1" ht="15" customHeight="1">
      <c r="B51" s="275"/>
      <c r="C51" s="276"/>
      <c r="D51" s="406" t="s">
        <v>1017</v>
      </c>
      <c r="E51" s="406"/>
      <c r="F51" s="406"/>
      <c r="G51" s="406"/>
      <c r="H51" s="406"/>
      <c r="I51" s="406"/>
      <c r="J51" s="406"/>
      <c r="K51" s="272"/>
    </row>
    <row r="52" spans="2:11" s="1" customFormat="1" ht="25.5" customHeight="1">
      <c r="B52" s="271"/>
      <c r="C52" s="407" t="s">
        <v>1018</v>
      </c>
      <c r="D52" s="407"/>
      <c r="E52" s="407"/>
      <c r="F52" s="407"/>
      <c r="G52" s="407"/>
      <c r="H52" s="407"/>
      <c r="I52" s="407"/>
      <c r="J52" s="407"/>
      <c r="K52" s="272"/>
    </row>
    <row r="53" spans="2:11" s="1" customFormat="1" ht="5.25" customHeight="1">
      <c r="B53" s="271"/>
      <c r="C53" s="273"/>
      <c r="D53" s="273"/>
      <c r="E53" s="273"/>
      <c r="F53" s="273"/>
      <c r="G53" s="273"/>
      <c r="H53" s="273"/>
      <c r="I53" s="273"/>
      <c r="J53" s="273"/>
      <c r="K53" s="272"/>
    </row>
    <row r="54" spans="2:11" s="1" customFormat="1" ht="15" customHeight="1">
      <c r="B54" s="271"/>
      <c r="C54" s="406" t="s">
        <v>1019</v>
      </c>
      <c r="D54" s="406"/>
      <c r="E54" s="406"/>
      <c r="F54" s="406"/>
      <c r="G54" s="406"/>
      <c r="H54" s="406"/>
      <c r="I54" s="406"/>
      <c r="J54" s="406"/>
      <c r="K54" s="272"/>
    </row>
    <row r="55" spans="2:11" s="1" customFormat="1" ht="15" customHeight="1">
      <c r="B55" s="271"/>
      <c r="C55" s="406" t="s">
        <v>1020</v>
      </c>
      <c r="D55" s="406"/>
      <c r="E55" s="406"/>
      <c r="F55" s="406"/>
      <c r="G55" s="406"/>
      <c r="H55" s="406"/>
      <c r="I55" s="406"/>
      <c r="J55" s="406"/>
      <c r="K55" s="272"/>
    </row>
    <row r="56" spans="2:11" s="1" customFormat="1" ht="12.75" customHeight="1">
      <c r="B56" s="271"/>
      <c r="C56" s="274"/>
      <c r="D56" s="274"/>
      <c r="E56" s="274"/>
      <c r="F56" s="274"/>
      <c r="G56" s="274"/>
      <c r="H56" s="274"/>
      <c r="I56" s="274"/>
      <c r="J56" s="274"/>
      <c r="K56" s="272"/>
    </row>
    <row r="57" spans="2:11" s="1" customFormat="1" ht="15" customHeight="1">
      <c r="B57" s="271"/>
      <c r="C57" s="406" t="s">
        <v>1021</v>
      </c>
      <c r="D57" s="406"/>
      <c r="E57" s="406"/>
      <c r="F57" s="406"/>
      <c r="G57" s="406"/>
      <c r="H57" s="406"/>
      <c r="I57" s="406"/>
      <c r="J57" s="406"/>
      <c r="K57" s="272"/>
    </row>
    <row r="58" spans="2:11" s="1" customFormat="1" ht="15" customHeight="1">
      <c r="B58" s="271"/>
      <c r="C58" s="276"/>
      <c r="D58" s="406" t="s">
        <v>1022</v>
      </c>
      <c r="E58" s="406"/>
      <c r="F58" s="406"/>
      <c r="G58" s="406"/>
      <c r="H58" s="406"/>
      <c r="I58" s="406"/>
      <c r="J58" s="406"/>
      <c r="K58" s="272"/>
    </row>
    <row r="59" spans="2:11" s="1" customFormat="1" ht="15" customHeight="1">
      <c r="B59" s="271"/>
      <c r="C59" s="276"/>
      <c r="D59" s="406" t="s">
        <v>1023</v>
      </c>
      <c r="E59" s="406"/>
      <c r="F59" s="406"/>
      <c r="G59" s="406"/>
      <c r="H59" s="406"/>
      <c r="I59" s="406"/>
      <c r="J59" s="406"/>
      <c r="K59" s="272"/>
    </row>
    <row r="60" spans="2:11" s="1" customFormat="1" ht="15" customHeight="1">
      <c r="B60" s="271"/>
      <c r="C60" s="276"/>
      <c r="D60" s="406" t="s">
        <v>1024</v>
      </c>
      <c r="E60" s="406"/>
      <c r="F60" s="406"/>
      <c r="G60" s="406"/>
      <c r="H60" s="406"/>
      <c r="I60" s="406"/>
      <c r="J60" s="406"/>
      <c r="K60" s="272"/>
    </row>
    <row r="61" spans="2:11" s="1" customFormat="1" ht="15" customHeight="1">
      <c r="B61" s="271"/>
      <c r="C61" s="276"/>
      <c r="D61" s="406" t="s">
        <v>1025</v>
      </c>
      <c r="E61" s="406"/>
      <c r="F61" s="406"/>
      <c r="G61" s="406"/>
      <c r="H61" s="406"/>
      <c r="I61" s="406"/>
      <c r="J61" s="406"/>
      <c r="K61" s="272"/>
    </row>
    <row r="62" spans="2:11" s="1" customFormat="1" ht="15" customHeight="1">
      <c r="B62" s="271"/>
      <c r="C62" s="276"/>
      <c r="D62" s="409" t="s">
        <v>1026</v>
      </c>
      <c r="E62" s="409"/>
      <c r="F62" s="409"/>
      <c r="G62" s="409"/>
      <c r="H62" s="409"/>
      <c r="I62" s="409"/>
      <c r="J62" s="409"/>
      <c r="K62" s="272"/>
    </row>
    <row r="63" spans="2:11" s="1" customFormat="1" ht="15" customHeight="1">
      <c r="B63" s="271"/>
      <c r="C63" s="276"/>
      <c r="D63" s="406" t="s">
        <v>1027</v>
      </c>
      <c r="E63" s="406"/>
      <c r="F63" s="406"/>
      <c r="G63" s="406"/>
      <c r="H63" s="406"/>
      <c r="I63" s="406"/>
      <c r="J63" s="406"/>
      <c r="K63" s="272"/>
    </row>
    <row r="64" spans="2:11" s="1" customFormat="1" ht="12.75" customHeight="1">
      <c r="B64" s="271"/>
      <c r="C64" s="276"/>
      <c r="D64" s="276"/>
      <c r="E64" s="279"/>
      <c r="F64" s="276"/>
      <c r="G64" s="276"/>
      <c r="H64" s="276"/>
      <c r="I64" s="276"/>
      <c r="J64" s="276"/>
      <c r="K64" s="272"/>
    </row>
    <row r="65" spans="2:11" s="1" customFormat="1" ht="15" customHeight="1">
      <c r="B65" s="271"/>
      <c r="C65" s="276"/>
      <c r="D65" s="406" t="s">
        <v>1028</v>
      </c>
      <c r="E65" s="406"/>
      <c r="F65" s="406"/>
      <c r="G65" s="406"/>
      <c r="H65" s="406"/>
      <c r="I65" s="406"/>
      <c r="J65" s="406"/>
      <c r="K65" s="272"/>
    </row>
    <row r="66" spans="2:11" s="1" customFormat="1" ht="15" customHeight="1">
      <c r="B66" s="271"/>
      <c r="C66" s="276"/>
      <c r="D66" s="409" t="s">
        <v>1029</v>
      </c>
      <c r="E66" s="409"/>
      <c r="F66" s="409"/>
      <c r="G66" s="409"/>
      <c r="H66" s="409"/>
      <c r="I66" s="409"/>
      <c r="J66" s="409"/>
      <c r="K66" s="272"/>
    </row>
    <row r="67" spans="2:11" s="1" customFormat="1" ht="15" customHeight="1">
      <c r="B67" s="271"/>
      <c r="C67" s="276"/>
      <c r="D67" s="406" t="s">
        <v>1030</v>
      </c>
      <c r="E67" s="406"/>
      <c r="F67" s="406"/>
      <c r="G67" s="406"/>
      <c r="H67" s="406"/>
      <c r="I67" s="406"/>
      <c r="J67" s="406"/>
      <c r="K67" s="272"/>
    </row>
    <row r="68" spans="2:11" s="1" customFormat="1" ht="15" customHeight="1">
      <c r="B68" s="271"/>
      <c r="C68" s="276"/>
      <c r="D68" s="406" t="s">
        <v>1031</v>
      </c>
      <c r="E68" s="406"/>
      <c r="F68" s="406"/>
      <c r="G68" s="406"/>
      <c r="H68" s="406"/>
      <c r="I68" s="406"/>
      <c r="J68" s="406"/>
      <c r="K68" s="272"/>
    </row>
    <row r="69" spans="2:11" s="1" customFormat="1" ht="15" customHeight="1">
      <c r="B69" s="271"/>
      <c r="C69" s="276"/>
      <c r="D69" s="406" t="s">
        <v>1032</v>
      </c>
      <c r="E69" s="406"/>
      <c r="F69" s="406"/>
      <c r="G69" s="406"/>
      <c r="H69" s="406"/>
      <c r="I69" s="406"/>
      <c r="J69" s="406"/>
      <c r="K69" s="272"/>
    </row>
    <row r="70" spans="2:11" s="1" customFormat="1" ht="15" customHeight="1">
      <c r="B70" s="271"/>
      <c r="C70" s="276"/>
      <c r="D70" s="406" t="s">
        <v>1033</v>
      </c>
      <c r="E70" s="406"/>
      <c r="F70" s="406"/>
      <c r="G70" s="406"/>
      <c r="H70" s="406"/>
      <c r="I70" s="406"/>
      <c r="J70" s="406"/>
      <c r="K70" s="272"/>
    </row>
    <row r="71" spans="2:11" s="1" customFormat="1" ht="12.75" customHeight="1">
      <c r="B71" s="280"/>
      <c r="C71" s="281"/>
      <c r="D71" s="281"/>
      <c r="E71" s="281"/>
      <c r="F71" s="281"/>
      <c r="G71" s="281"/>
      <c r="H71" s="281"/>
      <c r="I71" s="281"/>
      <c r="J71" s="281"/>
      <c r="K71" s="282"/>
    </row>
    <row r="72" spans="2:11" s="1" customFormat="1" ht="18.75" customHeight="1">
      <c r="B72" s="283"/>
      <c r="C72" s="283"/>
      <c r="D72" s="283"/>
      <c r="E72" s="283"/>
      <c r="F72" s="283"/>
      <c r="G72" s="283"/>
      <c r="H72" s="283"/>
      <c r="I72" s="283"/>
      <c r="J72" s="283"/>
      <c r="K72" s="284"/>
    </row>
    <row r="73" spans="2:11" s="1" customFormat="1" ht="18.75" customHeight="1">
      <c r="B73" s="284"/>
      <c r="C73" s="284"/>
      <c r="D73" s="284"/>
      <c r="E73" s="284"/>
      <c r="F73" s="284"/>
      <c r="G73" s="284"/>
      <c r="H73" s="284"/>
      <c r="I73" s="284"/>
      <c r="J73" s="284"/>
      <c r="K73" s="284"/>
    </row>
    <row r="74" spans="2:11" s="1" customFormat="1" ht="7.5" customHeight="1">
      <c r="B74" s="285"/>
      <c r="C74" s="286"/>
      <c r="D74" s="286"/>
      <c r="E74" s="286"/>
      <c r="F74" s="286"/>
      <c r="G74" s="286"/>
      <c r="H74" s="286"/>
      <c r="I74" s="286"/>
      <c r="J74" s="286"/>
      <c r="K74" s="287"/>
    </row>
    <row r="75" spans="2:11" s="1" customFormat="1" ht="45" customHeight="1">
      <c r="B75" s="288"/>
      <c r="C75" s="410" t="s">
        <v>1034</v>
      </c>
      <c r="D75" s="410"/>
      <c r="E75" s="410"/>
      <c r="F75" s="410"/>
      <c r="G75" s="410"/>
      <c r="H75" s="410"/>
      <c r="I75" s="410"/>
      <c r="J75" s="410"/>
      <c r="K75" s="289"/>
    </row>
    <row r="76" spans="2:11" s="1" customFormat="1" ht="17.25" customHeight="1">
      <c r="B76" s="288"/>
      <c r="C76" s="290" t="s">
        <v>1035</v>
      </c>
      <c r="D76" s="290"/>
      <c r="E76" s="290"/>
      <c r="F76" s="290" t="s">
        <v>1036</v>
      </c>
      <c r="G76" s="291"/>
      <c r="H76" s="290" t="s">
        <v>51</v>
      </c>
      <c r="I76" s="290" t="s">
        <v>54</v>
      </c>
      <c r="J76" s="290" t="s">
        <v>1037</v>
      </c>
      <c r="K76" s="289"/>
    </row>
    <row r="77" spans="2:11" s="1" customFormat="1" ht="17.25" customHeight="1">
      <c r="B77" s="288"/>
      <c r="C77" s="292" t="s">
        <v>1038</v>
      </c>
      <c r="D77" s="292"/>
      <c r="E77" s="292"/>
      <c r="F77" s="293" t="s">
        <v>1039</v>
      </c>
      <c r="G77" s="294"/>
      <c r="H77" s="292"/>
      <c r="I77" s="292"/>
      <c r="J77" s="292" t="s">
        <v>1040</v>
      </c>
      <c r="K77" s="289"/>
    </row>
    <row r="78" spans="2:11" s="1" customFormat="1" ht="5.25" customHeight="1">
      <c r="B78" s="288"/>
      <c r="C78" s="295"/>
      <c r="D78" s="295"/>
      <c r="E78" s="295"/>
      <c r="F78" s="295"/>
      <c r="G78" s="296"/>
      <c r="H78" s="295"/>
      <c r="I78" s="295"/>
      <c r="J78" s="295"/>
      <c r="K78" s="289"/>
    </row>
    <row r="79" spans="2:11" s="1" customFormat="1" ht="15" customHeight="1">
      <c r="B79" s="288"/>
      <c r="C79" s="277" t="s">
        <v>50</v>
      </c>
      <c r="D79" s="297"/>
      <c r="E79" s="297"/>
      <c r="F79" s="298" t="s">
        <v>1041</v>
      </c>
      <c r="G79" s="299"/>
      <c r="H79" s="277" t="s">
        <v>1042</v>
      </c>
      <c r="I79" s="277" t="s">
        <v>1043</v>
      </c>
      <c r="J79" s="277">
        <v>20</v>
      </c>
      <c r="K79" s="289"/>
    </row>
    <row r="80" spans="2:11" s="1" customFormat="1" ht="15" customHeight="1">
      <c r="B80" s="288"/>
      <c r="C80" s="277" t="s">
        <v>1044</v>
      </c>
      <c r="D80" s="277"/>
      <c r="E80" s="277"/>
      <c r="F80" s="298" t="s">
        <v>1041</v>
      </c>
      <c r="G80" s="299"/>
      <c r="H80" s="277" t="s">
        <v>1045</v>
      </c>
      <c r="I80" s="277" t="s">
        <v>1043</v>
      </c>
      <c r="J80" s="277">
        <v>120</v>
      </c>
      <c r="K80" s="289"/>
    </row>
    <row r="81" spans="2:11" s="1" customFormat="1" ht="15" customHeight="1">
      <c r="B81" s="300"/>
      <c r="C81" s="277" t="s">
        <v>1046</v>
      </c>
      <c r="D81" s="277"/>
      <c r="E81" s="277"/>
      <c r="F81" s="298" t="s">
        <v>1047</v>
      </c>
      <c r="G81" s="299"/>
      <c r="H81" s="277" t="s">
        <v>1048</v>
      </c>
      <c r="I81" s="277" t="s">
        <v>1043</v>
      </c>
      <c r="J81" s="277">
        <v>50</v>
      </c>
      <c r="K81" s="289"/>
    </row>
    <row r="82" spans="2:11" s="1" customFormat="1" ht="15" customHeight="1">
      <c r="B82" s="300"/>
      <c r="C82" s="277" t="s">
        <v>1049</v>
      </c>
      <c r="D82" s="277"/>
      <c r="E82" s="277"/>
      <c r="F82" s="298" t="s">
        <v>1041</v>
      </c>
      <c r="G82" s="299"/>
      <c r="H82" s="277" t="s">
        <v>1050</v>
      </c>
      <c r="I82" s="277" t="s">
        <v>1051</v>
      </c>
      <c r="J82" s="277"/>
      <c r="K82" s="289"/>
    </row>
    <row r="83" spans="2:11" s="1" customFormat="1" ht="15" customHeight="1">
      <c r="B83" s="300"/>
      <c r="C83" s="301" t="s">
        <v>1052</v>
      </c>
      <c r="D83" s="301"/>
      <c r="E83" s="301"/>
      <c r="F83" s="302" t="s">
        <v>1047</v>
      </c>
      <c r="G83" s="301"/>
      <c r="H83" s="301" t="s">
        <v>1053</v>
      </c>
      <c r="I83" s="301" t="s">
        <v>1043</v>
      </c>
      <c r="J83" s="301">
        <v>15</v>
      </c>
      <c r="K83" s="289"/>
    </row>
    <row r="84" spans="2:11" s="1" customFormat="1" ht="15" customHeight="1">
      <c r="B84" s="300"/>
      <c r="C84" s="301" t="s">
        <v>1054</v>
      </c>
      <c r="D84" s="301"/>
      <c r="E84" s="301"/>
      <c r="F84" s="302" t="s">
        <v>1047</v>
      </c>
      <c r="G84" s="301"/>
      <c r="H84" s="301" t="s">
        <v>1055</v>
      </c>
      <c r="I84" s="301" t="s">
        <v>1043</v>
      </c>
      <c r="J84" s="301">
        <v>15</v>
      </c>
      <c r="K84" s="289"/>
    </row>
    <row r="85" spans="2:11" s="1" customFormat="1" ht="15" customHeight="1">
      <c r="B85" s="300"/>
      <c r="C85" s="301" t="s">
        <v>1056</v>
      </c>
      <c r="D85" s="301"/>
      <c r="E85" s="301"/>
      <c r="F85" s="302" t="s">
        <v>1047</v>
      </c>
      <c r="G85" s="301"/>
      <c r="H85" s="301" t="s">
        <v>1057</v>
      </c>
      <c r="I85" s="301" t="s">
        <v>1043</v>
      </c>
      <c r="J85" s="301">
        <v>20</v>
      </c>
      <c r="K85" s="289"/>
    </row>
    <row r="86" spans="2:11" s="1" customFormat="1" ht="15" customHeight="1">
      <c r="B86" s="300"/>
      <c r="C86" s="301" t="s">
        <v>1058</v>
      </c>
      <c r="D86" s="301"/>
      <c r="E86" s="301"/>
      <c r="F86" s="302" t="s">
        <v>1047</v>
      </c>
      <c r="G86" s="301"/>
      <c r="H86" s="301" t="s">
        <v>1059</v>
      </c>
      <c r="I86" s="301" t="s">
        <v>1043</v>
      </c>
      <c r="J86" s="301">
        <v>20</v>
      </c>
      <c r="K86" s="289"/>
    </row>
    <row r="87" spans="2:11" s="1" customFormat="1" ht="15" customHeight="1">
      <c r="B87" s="300"/>
      <c r="C87" s="277" t="s">
        <v>1060</v>
      </c>
      <c r="D87" s="277"/>
      <c r="E87" s="277"/>
      <c r="F87" s="298" t="s">
        <v>1047</v>
      </c>
      <c r="G87" s="299"/>
      <c r="H87" s="277" t="s">
        <v>1061</v>
      </c>
      <c r="I87" s="277" t="s">
        <v>1043</v>
      </c>
      <c r="J87" s="277">
        <v>50</v>
      </c>
      <c r="K87" s="289"/>
    </row>
    <row r="88" spans="2:11" s="1" customFormat="1" ht="15" customHeight="1">
      <c r="B88" s="300"/>
      <c r="C88" s="277" t="s">
        <v>1062</v>
      </c>
      <c r="D88" s="277"/>
      <c r="E88" s="277"/>
      <c r="F88" s="298" t="s">
        <v>1047</v>
      </c>
      <c r="G88" s="299"/>
      <c r="H88" s="277" t="s">
        <v>1063</v>
      </c>
      <c r="I88" s="277" t="s">
        <v>1043</v>
      </c>
      <c r="J88" s="277">
        <v>20</v>
      </c>
      <c r="K88" s="289"/>
    </row>
    <row r="89" spans="2:11" s="1" customFormat="1" ht="15" customHeight="1">
      <c r="B89" s="300"/>
      <c r="C89" s="277" t="s">
        <v>1064</v>
      </c>
      <c r="D89" s="277"/>
      <c r="E89" s="277"/>
      <c r="F89" s="298" t="s">
        <v>1047</v>
      </c>
      <c r="G89" s="299"/>
      <c r="H89" s="277" t="s">
        <v>1065</v>
      </c>
      <c r="I89" s="277" t="s">
        <v>1043</v>
      </c>
      <c r="J89" s="277">
        <v>20</v>
      </c>
      <c r="K89" s="289"/>
    </row>
    <row r="90" spans="2:11" s="1" customFormat="1" ht="15" customHeight="1">
      <c r="B90" s="300"/>
      <c r="C90" s="277" t="s">
        <v>1066</v>
      </c>
      <c r="D90" s="277"/>
      <c r="E90" s="277"/>
      <c r="F90" s="298" t="s">
        <v>1047</v>
      </c>
      <c r="G90" s="299"/>
      <c r="H90" s="277" t="s">
        <v>1067</v>
      </c>
      <c r="I90" s="277" t="s">
        <v>1043</v>
      </c>
      <c r="J90" s="277">
        <v>50</v>
      </c>
      <c r="K90" s="289"/>
    </row>
    <row r="91" spans="2:11" s="1" customFormat="1" ht="15" customHeight="1">
      <c r="B91" s="300"/>
      <c r="C91" s="277" t="s">
        <v>1068</v>
      </c>
      <c r="D91" s="277"/>
      <c r="E91" s="277"/>
      <c r="F91" s="298" t="s">
        <v>1047</v>
      </c>
      <c r="G91" s="299"/>
      <c r="H91" s="277" t="s">
        <v>1068</v>
      </c>
      <c r="I91" s="277" t="s">
        <v>1043</v>
      </c>
      <c r="J91" s="277">
        <v>50</v>
      </c>
      <c r="K91" s="289"/>
    </row>
    <row r="92" spans="2:11" s="1" customFormat="1" ht="15" customHeight="1">
      <c r="B92" s="300"/>
      <c r="C92" s="277" t="s">
        <v>1069</v>
      </c>
      <c r="D92" s="277"/>
      <c r="E92" s="277"/>
      <c r="F92" s="298" t="s">
        <v>1047</v>
      </c>
      <c r="G92" s="299"/>
      <c r="H92" s="277" t="s">
        <v>1070</v>
      </c>
      <c r="I92" s="277" t="s">
        <v>1043</v>
      </c>
      <c r="J92" s="277">
        <v>255</v>
      </c>
      <c r="K92" s="289"/>
    </row>
    <row r="93" spans="2:11" s="1" customFormat="1" ht="15" customHeight="1">
      <c r="B93" s="300"/>
      <c r="C93" s="277" t="s">
        <v>1071</v>
      </c>
      <c r="D93" s="277"/>
      <c r="E93" s="277"/>
      <c r="F93" s="298" t="s">
        <v>1041</v>
      </c>
      <c r="G93" s="299"/>
      <c r="H93" s="277" t="s">
        <v>1072</v>
      </c>
      <c r="I93" s="277" t="s">
        <v>1073</v>
      </c>
      <c r="J93" s="277"/>
      <c r="K93" s="289"/>
    </row>
    <row r="94" spans="2:11" s="1" customFormat="1" ht="15" customHeight="1">
      <c r="B94" s="300"/>
      <c r="C94" s="277" t="s">
        <v>1074</v>
      </c>
      <c r="D94" s="277"/>
      <c r="E94" s="277"/>
      <c r="F94" s="298" t="s">
        <v>1041</v>
      </c>
      <c r="G94" s="299"/>
      <c r="H94" s="277" t="s">
        <v>1075</v>
      </c>
      <c r="I94" s="277" t="s">
        <v>1076</v>
      </c>
      <c r="J94" s="277"/>
      <c r="K94" s="289"/>
    </row>
    <row r="95" spans="2:11" s="1" customFormat="1" ht="15" customHeight="1">
      <c r="B95" s="300"/>
      <c r="C95" s="277" t="s">
        <v>1077</v>
      </c>
      <c r="D95" s="277"/>
      <c r="E95" s="277"/>
      <c r="F95" s="298" t="s">
        <v>1041</v>
      </c>
      <c r="G95" s="299"/>
      <c r="H95" s="277" t="s">
        <v>1077</v>
      </c>
      <c r="I95" s="277" t="s">
        <v>1076</v>
      </c>
      <c r="J95" s="277"/>
      <c r="K95" s="289"/>
    </row>
    <row r="96" spans="2:11" s="1" customFormat="1" ht="15" customHeight="1">
      <c r="B96" s="300"/>
      <c r="C96" s="277" t="s">
        <v>35</v>
      </c>
      <c r="D96" s="277"/>
      <c r="E96" s="277"/>
      <c r="F96" s="298" t="s">
        <v>1041</v>
      </c>
      <c r="G96" s="299"/>
      <c r="H96" s="277" t="s">
        <v>1078</v>
      </c>
      <c r="I96" s="277" t="s">
        <v>1076</v>
      </c>
      <c r="J96" s="277"/>
      <c r="K96" s="289"/>
    </row>
    <row r="97" spans="2:11" s="1" customFormat="1" ht="15" customHeight="1">
      <c r="B97" s="300"/>
      <c r="C97" s="277" t="s">
        <v>45</v>
      </c>
      <c r="D97" s="277"/>
      <c r="E97" s="277"/>
      <c r="F97" s="298" t="s">
        <v>1041</v>
      </c>
      <c r="G97" s="299"/>
      <c r="H97" s="277" t="s">
        <v>1079</v>
      </c>
      <c r="I97" s="277" t="s">
        <v>1076</v>
      </c>
      <c r="J97" s="277"/>
      <c r="K97" s="289"/>
    </row>
    <row r="98" spans="2:11" s="1" customFormat="1" ht="15" customHeight="1">
      <c r="B98" s="303"/>
      <c r="C98" s="304"/>
      <c r="D98" s="304"/>
      <c r="E98" s="304"/>
      <c r="F98" s="304"/>
      <c r="G98" s="304"/>
      <c r="H98" s="304"/>
      <c r="I98" s="304"/>
      <c r="J98" s="304"/>
      <c r="K98" s="305"/>
    </row>
    <row r="99" spans="2:11" s="1" customFormat="1" ht="18.75" customHeight="1">
      <c r="B99" s="306"/>
      <c r="C99" s="307"/>
      <c r="D99" s="307"/>
      <c r="E99" s="307"/>
      <c r="F99" s="307"/>
      <c r="G99" s="307"/>
      <c r="H99" s="307"/>
      <c r="I99" s="307"/>
      <c r="J99" s="307"/>
      <c r="K99" s="306"/>
    </row>
    <row r="100" spans="2:11" s="1" customFormat="1" ht="18.75" customHeight="1">
      <c r="B100" s="284"/>
      <c r="C100" s="284"/>
      <c r="D100" s="284"/>
      <c r="E100" s="284"/>
      <c r="F100" s="284"/>
      <c r="G100" s="284"/>
      <c r="H100" s="284"/>
      <c r="I100" s="284"/>
      <c r="J100" s="284"/>
      <c r="K100" s="284"/>
    </row>
    <row r="101" spans="2:11" s="1" customFormat="1" ht="7.5" customHeight="1">
      <c r="B101" s="285"/>
      <c r="C101" s="286"/>
      <c r="D101" s="286"/>
      <c r="E101" s="286"/>
      <c r="F101" s="286"/>
      <c r="G101" s="286"/>
      <c r="H101" s="286"/>
      <c r="I101" s="286"/>
      <c r="J101" s="286"/>
      <c r="K101" s="287"/>
    </row>
    <row r="102" spans="2:11" s="1" customFormat="1" ht="45" customHeight="1">
      <c r="B102" s="288"/>
      <c r="C102" s="410" t="s">
        <v>1080</v>
      </c>
      <c r="D102" s="410"/>
      <c r="E102" s="410"/>
      <c r="F102" s="410"/>
      <c r="G102" s="410"/>
      <c r="H102" s="410"/>
      <c r="I102" s="410"/>
      <c r="J102" s="410"/>
      <c r="K102" s="289"/>
    </row>
    <row r="103" spans="2:11" s="1" customFormat="1" ht="17.25" customHeight="1">
      <c r="B103" s="288"/>
      <c r="C103" s="290" t="s">
        <v>1035</v>
      </c>
      <c r="D103" s="290"/>
      <c r="E103" s="290"/>
      <c r="F103" s="290" t="s">
        <v>1036</v>
      </c>
      <c r="G103" s="291"/>
      <c r="H103" s="290" t="s">
        <v>51</v>
      </c>
      <c r="I103" s="290" t="s">
        <v>54</v>
      </c>
      <c r="J103" s="290" t="s">
        <v>1037</v>
      </c>
      <c r="K103" s="289"/>
    </row>
    <row r="104" spans="2:11" s="1" customFormat="1" ht="17.25" customHeight="1">
      <c r="B104" s="288"/>
      <c r="C104" s="292" t="s">
        <v>1038</v>
      </c>
      <c r="D104" s="292"/>
      <c r="E104" s="292"/>
      <c r="F104" s="293" t="s">
        <v>1039</v>
      </c>
      <c r="G104" s="294"/>
      <c r="H104" s="292"/>
      <c r="I104" s="292"/>
      <c r="J104" s="292" t="s">
        <v>1040</v>
      </c>
      <c r="K104" s="289"/>
    </row>
    <row r="105" spans="2:11" s="1" customFormat="1" ht="5.25" customHeight="1">
      <c r="B105" s="288"/>
      <c r="C105" s="290"/>
      <c r="D105" s="290"/>
      <c r="E105" s="290"/>
      <c r="F105" s="290"/>
      <c r="G105" s="308"/>
      <c r="H105" s="290"/>
      <c r="I105" s="290"/>
      <c r="J105" s="290"/>
      <c r="K105" s="289"/>
    </row>
    <row r="106" spans="2:11" s="1" customFormat="1" ht="15" customHeight="1">
      <c r="B106" s="288"/>
      <c r="C106" s="277" t="s">
        <v>50</v>
      </c>
      <c r="D106" s="297"/>
      <c r="E106" s="297"/>
      <c r="F106" s="298" t="s">
        <v>1041</v>
      </c>
      <c r="G106" s="277"/>
      <c r="H106" s="277" t="s">
        <v>1081</v>
      </c>
      <c r="I106" s="277" t="s">
        <v>1043</v>
      </c>
      <c r="J106" s="277">
        <v>20</v>
      </c>
      <c r="K106" s="289"/>
    </row>
    <row r="107" spans="2:11" s="1" customFormat="1" ht="15" customHeight="1">
      <c r="B107" s="288"/>
      <c r="C107" s="277" t="s">
        <v>1044</v>
      </c>
      <c r="D107" s="277"/>
      <c r="E107" s="277"/>
      <c r="F107" s="298" t="s">
        <v>1041</v>
      </c>
      <c r="G107" s="277"/>
      <c r="H107" s="277" t="s">
        <v>1081</v>
      </c>
      <c r="I107" s="277" t="s">
        <v>1043</v>
      </c>
      <c r="J107" s="277">
        <v>120</v>
      </c>
      <c r="K107" s="289"/>
    </row>
    <row r="108" spans="2:11" s="1" customFormat="1" ht="15" customHeight="1">
      <c r="B108" s="300"/>
      <c r="C108" s="277" t="s">
        <v>1046</v>
      </c>
      <c r="D108" s="277"/>
      <c r="E108" s="277"/>
      <c r="F108" s="298" t="s">
        <v>1047</v>
      </c>
      <c r="G108" s="277"/>
      <c r="H108" s="277" t="s">
        <v>1081</v>
      </c>
      <c r="I108" s="277" t="s">
        <v>1043</v>
      </c>
      <c r="J108" s="277">
        <v>50</v>
      </c>
      <c r="K108" s="289"/>
    </row>
    <row r="109" spans="2:11" s="1" customFormat="1" ht="15" customHeight="1">
      <c r="B109" s="300"/>
      <c r="C109" s="277" t="s">
        <v>1049</v>
      </c>
      <c r="D109" s="277"/>
      <c r="E109" s="277"/>
      <c r="F109" s="298" t="s">
        <v>1041</v>
      </c>
      <c r="G109" s="277"/>
      <c r="H109" s="277" t="s">
        <v>1081</v>
      </c>
      <c r="I109" s="277" t="s">
        <v>1051</v>
      </c>
      <c r="J109" s="277"/>
      <c r="K109" s="289"/>
    </row>
    <row r="110" spans="2:11" s="1" customFormat="1" ht="15" customHeight="1">
      <c r="B110" s="300"/>
      <c r="C110" s="277" t="s">
        <v>1060</v>
      </c>
      <c r="D110" s="277"/>
      <c r="E110" s="277"/>
      <c r="F110" s="298" t="s">
        <v>1047</v>
      </c>
      <c r="G110" s="277"/>
      <c r="H110" s="277" t="s">
        <v>1081</v>
      </c>
      <c r="I110" s="277" t="s">
        <v>1043</v>
      </c>
      <c r="J110" s="277">
        <v>50</v>
      </c>
      <c r="K110" s="289"/>
    </row>
    <row r="111" spans="2:11" s="1" customFormat="1" ht="15" customHeight="1">
      <c r="B111" s="300"/>
      <c r="C111" s="277" t="s">
        <v>1068</v>
      </c>
      <c r="D111" s="277"/>
      <c r="E111" s="277"/>
      <c r="F111" s="298" t="s">
        <v>1047</v>
      </c>
      <c r="G111" s="277"/>
      <c r="H111" s="277" t="s">
        <v>1081</v>
      </c>
      <c r="I111" s="277" t="s">
        <v>1043</v>
      </c>
      <c r="J111" s="277">
        <v>50</v>
      </c>
      <c r="K111" s="289"/>
    </row>
    <row r="112" spans="2:11" s="1" customFormat="1" ht="15" customHeight="1">
      <c r="B112" s="300"/>
      <c r="C112" s="277" t="s">
        <v>1066</v>
      </c>
      <c r="D112" s="277"/>
      <c r="E112" s="277"/>
      <c r="F112" s="298" t="s">
        <v>1047</v>
      </c>
      <c r="G112" s="277"/>
      <c r="H112" s="277" t="s">
        <v>1081</v>
      </c>
      <c r="I112" s="277" t="s">
        <v>1043</v>
      </c>
      <c r="J112" s="277">
        <v>50</v>
      </c>
      <c r="K112" s="289"/>
    </row>
    <row r="113" spans="2:11" s="1" customFormat="1" ht="15" customHeight="1">
      <c r="B113" s="300"/>
      <c r="C113" s="277" t="s">
        <v>50</v>
      </c>
      <c r="D113" s="277"/>
      <c r="E113" s="277"/>
      <c r="F113" s="298" t="s">
        <v>1041</v>
      </c>
      <c r="G113" s="277"/>
      <c r="H113" s="277" t="s">
        <v>1082</v>
      </c>
      <c r="I113" s="277" t="s">
        <v>1043</v>
      </c>
      <c r="J113" s="277">
        <v>20</v>
      </c>
      <c r="K113" s="289"/>
    </row>
    <row r="114" spans="2:11" s="1" customFormat="1" ht="15" customHeight="1">
      <c r="B114" s="300"/>
      <c r="C114" s="277" t="s">
        <v>1083</v>
      </c>
      <c r="D114" s="277"/>
      <c r="E114" s="277"/>
      <c r="F114" s="298" t="s">
        <v>1041</v>
      </c>
      <c r="G114" s="277"/>
      <c r="H114" s="277" t="s">
        <v>1084</v>
      </c>
      <c r="I114" s="277" t="s">
        <v>1043</v>
      </c>
      <c r="J114" s="277">
        <v>120</v>
      </c>
      <c r="K114" s="289"/>
    </row>
    <row r="115" spans="2:11" s="1" customFormat="1" ht="15" customHeight="1">
      <c r="B115" s="300"/>
      <c r="C115" s="277" t="s">
        <v>35</v>
      </c>
      <c r="D115" s="277"/>
      <c r="E115" s="277"/>
      <c r="F115" s="298" t="s">
        <v>1041</v>
      </c>
      <c r="G115" s="277"/>
      <c r="H115" s="277" t="s">
        <v>1085</v>
      </c>
      <c r="I115" s="277" t="s">
        <v>1076</v>
      </c>
      <c r="J115" s="277"/>
      <c r="K115" s="289"/>
    </row>
    <row r="116" spans="2:11" s="1" customFormat="1" ht="15" customHeight="1">
      <c r="B116" s="300"/>
      <c r="C116" s="277" t="s">
        <v>45</v>
      </c>
      <c r="D116" s="277"/>
      <c r="E116" s="277"/>
      <c r="F116" s="298" t="s">
        <v>1041</v>
      </c>
      <c r="G116" s="277"/>
      <c r="H116" s="277" t="s">
        <v>1086</v>
      </c>
      <c r="I116" s="277" t="s">
        <v>1076</v>
      </c>
      <c r="J116" s="277"/>
      <c r="K116" s="289"/>
    </row>
    <row r="117" spans="2:11" s="1" customFormat="1" ht="15" customHeight="1">
      <c r="B117" s="300"/>
      <c r="C117" s="277" t="s">
        <v>54</v>
      </c>
      <c r="D117" s="277"/>
      <c r="E117" s="277"/>
      <c r="F117" s="298" t="s">
        <v>1041</v>
      </c>
      <c r="G117" s="277"/>
      <c r="H117" s="277" t="s">
        <v>1087</v>
      </c>
      <c r="I117" s="277" t="s">
        <v>1088</v>
      </c>
      <c r="J117" s="277"/>
      <c r="K117" s="289"/>
    </row>
    <row r="118" spans="2:11" s="1" customFormat="1" ht="15" customHeight="1">
      <c r="B118" s="303"/>
      <c r="C118" s="309"/>
      <c r="D118" s="309"/>
      <c r="E118" s="309"/>
      <c r="F118" s="309"/>
      <c r="G118" s="309"/>
      <c r="H118" s="309"/>
      <c r="I118" s="309"/>
      <c r="J118" s="309"/>
      <c r="K118" s="305"/>
    </row>
    <row r="119" spans="2:11" s="1" customFormat="1" ht="18.75" customHeight="1">
      <c r="B119" s="310"/>
      <c r="C119" s="311"/>
      <c r="D119" s="311"/>
      <c r="E119" s="311"/>
      <c r="F119" s="312"/>
      <c r="G119" s="311"/>
      <c r="H119" s="311"/>
      <c r="I119" s="311"/>
      <c r="J119" s="311"/>
      <c r="K119" s="310"/>
    </row>
    <row r="120" spans="2:11" s="1" customFormat="1" ht="18.75" customHeight="1">
      <c r="B120" s="284"/>
      <c r="C120" s="284"/>
      <c r="D120" s="284"/>
      <c r="E120" s="284"/>
      <c r="F120" s="284"/>
      <c r="G120" s="284"/>
      <c r="H120" s="284"/>
      <c r="I120" s="284"/>
      <c r="J120" s="284"/>
      <c r="K120" s="284"/>
    </row>
    <row r="121" spans="2:11" s="1" customFormat="1" ht="7.5" customHeight="1">
      <c r="B121" s="313"/>
      <c r="C121" s="314"/>
      <c r="D121" s="314"/>
      <c r="E121" s="314"/>
      <c r="F121" s="314"/>
      <c r="G121" s="314"/>
      <c r="H121" s="314"/>
      <c r="I121" s="314"/>
      <c r="J121" s="314"/>
      <c r="K121" s="315"/>
    </row>
    <row r="122" spans="2:11" s="1" customFormat="1" ht="45" customHeight="1">
      <c r="B122" s="316"/>
      <c r="C122" s="408" t="s">
        <v>1089</v>
      </c>
      <c r="D122" s="408"/>
      <c r="E122" s="408"/>
      <c r="F122" s="408"/>
      <c r="G122" s="408"/>
      <c r="H122" s="408"/>
      <c r="I122" s="408"/>
      <c r="J122" s="408"/>
      <c r="K122" s="317"/>
    </row>
    <row r="123" spans="2:11" s="1" customFormat="1" ht="17.25" customHeight="1">
      <c r="B123" s="318"/>
      <c r="C123" s="290" t="s">
        <v>1035</v>
      </c>
      <c r="D123" s="290"/>
      <c r="E123" s="290"/>
      <c r="F123" s="290" t="s">
        <v>1036</v>
      </c>
      <c r="G123" s="291"/>
      <c r="H123" s="290" t="s">
        <v>51</v>
      </c>
      <c r="I123" s="290" t="s">
        <v>54</v>
      </c>
      <c r="J123" s="290" t="s">
        <v>1037</v>
      </c>
      <c r="K123" s="319"/>
    </row>
    <row r="124" spans="2:11" s="1" customFormat="1" ht="17.25" customHeight="1">
      <c r="B124" s="318"/>
      <c r="C124" s="292" t="s">
        <v>1038</v>
      </c>
      <c r="D124" s="292"/>
      <c r="E124" s="292"/>
      <c r="F124" s="293" t="s">
        <v>1039</v>
      </c>
      <c r="G124" s="294"/>
      <c r="H124" s="292"/>
      <c r="I124" s="292"/>
      <c r="J124" s="292" t="s">
        <v>1040</v>
      </c>
      <c r="K124" s="319"/>
    </row>
    <row r="125" spans="2:11" s="1" customFormat="1" ht="5.25" customHeight="1">
      <c r="B125" s="320"/>
      <c r="C125" s="295"/>
      <c r="D125" s="295"/>
      <c r="E125" s="295"/>
      <c r="F125" s="295"/>
      <c r="G125" s="321"/>
      <c r="H125" s="295"/>
      <c r="I125" s="295"/>
      <c r="J125" s="295"/>
      <c r="K125" s="322"/>
    </row>
    <row r="126" spans="2:11" s="1" customFormat="1" ht="15" customHeight="1">
      <c r="B126" s="320"/>
      <c r="C126" s="277" t="s">
        <v>1044</v>
      </c>
      <c r="D126" s="297"/>
      <c r="E126" s="297"/>
      <c r="F126" s="298" t="s">
        <v>1041</v>
      </c>
      <c r="G126" s="277"/>
      <c r="H126" s="277" t="s">
        <v>1081</v>
      </c>
      <c r="I126" s="277" t="s">
        <v>1043</v>
      </c>
      <c r="J126" s="277">
        <v>120</v>
      </c>
      <c r="K126" s="323"/>
    </row>
    <row r="127" spans="2:11" s="1" customFormat="1" ht="15" customHeight="1">
      <c r="B127" s="320"/>
      <c r="C127" s="277" t="s">
        <v>1090</v>
      </c>
      <c r="D127" s="277"/>
      <c r="E127" s="277"/>
      <c r="F127" s="298" t="s">
        <v>1041</v>
      </c>
      <c r="G127" s="277"/>
      <c r="H127" s="277" t="s">
        <v>1091</v>
      </c>
      <c r="I127" s="277" t="s">
        <v>1043</v>
      </c>
      <c r="J127" s="277" t="s">
        <v>1092</v>
      </c>
      <c r="K127" s="323"/>
    </row>
    <row r="128" spans="2:11" s="1" customFormat="1" ht="15" customHeight="1">
      <c r="B128" s="320"/>
      <c r="C128" s="277" t="s">
        <v>85</v>
      </c>
      <c r="D128" s="277"/>
      <c r="E128" s="277"/>
      <c r="F128" s="298" t="s">
        <v>1041</v>
      </c>
      <c r="G128" s="277"/>
      <c r="H128" s="277" t="s">
        <v>1093</v>
      </c>
      <c r="I128" s="277" t="s">
        <v>1043</v>
      </c>
      <c r="J128" s="277" t="s">
        <v>1092</v>
      </c>
      <c r="K128" s="323"/>
    </row>
    <row r="129" spans="2:11" s="1" customFormat="1" ht="15" customHeight="1">
      <c r="B129" s="320"/>
      <c r="C129" s="277" t="s">
        <v>1052</v>
      </c>
      <c r="D129" s="277"/>
      <c r="E129" s="277"/>
      <c r="F129" s="298" t="s">
        <v>1047</v>
      </c>
      <c r="G129" s="277"/>
      <c r="H129" s="277" t="s">
        <v>1053</v>
      </c>
      <c r="I129" s="277" t="s">
        <v>1043</v>
      </c>
      <c r="J129" s="277">
        <v>15</v>
      </c>
      <c r="K129" s="323"/>
    </row>
    <row r="130" spans="2:11" s="1" customFormat="1" ht="15" customHeight="1">
      <c r="B130" s="320"/>
      <c r="C130" s="301" t="s">
        <v>1054</v>
      </c>
      <c r="D130" s="301"/>
      <c r="E130" s="301"/>
      <c r="F130" s="302" t="s">
        <v>1047</v>
      </c>
      <c r="G130" s="301"/>
      <c r="H130" s="301" t="s">
        <v>1055</v>
      </c>
      <c r="I130" s="301" t="s">
        <v>1043</v>
      </c>
      <c r="J130" s="301">
        <v>15</v>
      </c>
      <c r="K130" s="323"/>
    </row>
    <row r="131" spans="2:11" s="1" customFormat="1" ht="15" customHeight="1">
      <c r="B131" s="320"/>
      <c r="C131" s="301" t="s">
        <v>1056</v>
      </c>
      <c r="D131" s="301"/>
      <c r="E131" s="301"/>
      <c r="F131" s="302" t="s">
        <v>1047</v>
      </c>
      <c r="G131" s="301"/>
      <c r="H131" s="301" t="s">
        <v>1057</v>
      </c>
      <c r="I131" s="301" t="s">
        <v>1043</v>
      </c>
      <c r="J131" s="301">
        <v>20</v>
      </c>
      <c r="K131" s="323"/>
    </row>
    <row r="132" spans="2:11" s="1" customFormat="1" ht="15" customHeight="1">
      <c r="B132" s="320"/>
      <c r="C132" s="301" t="s">
        <v>1058</v>
      </c>
      <c r="D132" s="301"/>
      <c r="E132" s="301"/>
      <c r="F132" s="302" t="s">
        <v>1047</v>
      </c>
      <c r="G132" s="301"/>
      <c r="H132" s="301" t="s">
        <v>1059</v>
      </c>
      <c r="I132" s="301" t="s">
        <v>1043</v>
      </c>
      <c r="J132" s="301">
        <v>20</v>
      </c>
      <c r="K132" s="323"/>
    </row>
    <row r="133" spans="2:11" s="1" customFormat="1" ht="15" customHeight="1">
      <c r="B133" s="320"/>
      <c r="C133" s="277" t="s">
        <v>1046</v>
      </c>
      <c r="D133" s="277"/>
      <c r="E133" s="277"/>
      <c r="F133" s="298" t="s">
        <v>1047</v>
      </c>
      <c r="G133" s="277"/>
      <c r="H133" s="277" t="s">
        <v>1081</v>
      </c>
      <c r="I133" s="277" t="s">
        <v>1043</v>
      </c>
      <c r="J133" s="277">
        <v>50</v>
      </c>
      <c r="K133" s="323"/>
    </row>
    <row r="134" spans="2:11" s="1" customFormat="1" ht="15" customHeight="1">
      <c r="B134" s="320"/>
      <c r="C134" s="277" t="s">
        <v>1060</v>
      </c>
      <c r="D134" s="277"/>
      <c r="E134" s="277"/>
      <c r="F134" s="298" t="s">
        <v>1047</v>
      </c>
      <c r="G134" s="277"/>
      <c r="H134" s="277" t="s">
        <v>1081</v>
      </c>
      <c r="I134" s="277" t="s">
        <v>1043</v>
      </c>
      <c r="J134" s="277">
        <v>50</v>
      </c>
      <c r="K134" s="323"/>
    </row>
    <row r="135" spans="2:11" s="1" customFormat="1" ht="15" customHeight="1">
      <c r="B135" s="320"/>
      <c r="C135" s="277" t="s">
        <v>1066</v>
      </c>
      <c r="D135" s="277"/>
      <c r="E135" s="277"/>
      <c r="F135" s="298" t="s">
        <v>1047</v>
      </c>
      <c r="G135" s="277"/>
      <c r="H135" s="277" t="s">
        <v>1081</v>
      </c>
      <c r="I135" s="277" t="s">
        <v>1043</v>
      </c>
      <c r="J135" s="277">
        <v>50</v>
      </c>
      <c r="K135" s="323"/>
    </row>
    <row r="136" spans="2:11" s="1" customFormat="1" ht="15" customHeight="1">
      <c r="B136" s="320"/>
      <c r="C136" s="277" t="s">
        <v>1068</v>
      </c>
      <c r="D136" s="277"/>
      <c r="E136" s="277"/>
      <c r="F136" s="298" t="s">
        <v>1047</v>
      </c>
      <c r="G136" s="277"/>
      <c r="H136" s="277" t="s">
        <v>1081</v>
      </c>
      <c r="I136" s="277" t="s">
        <v>1043</v>
      </c>
      <c r="J136" s="277">
        <v>50</v>
      </c>
      <c r="K136" s="323"/>
    </row>
    <row r="137" spans="2:11" s="1" customFormat="1" ht="15" customHeight="1">
      <c r="B137" s="320"/>
      <c r="C137" s="277" t="s">
        <v>1069</v>
      </c>
      <c r="D137" s="277"/>
      <c r="E137" s="277"/>
      <c r="F137" s="298" t="s">
        <v>1047</v>
      </c>
      <c r="G137" s="277"/>
      <c r="H137" s="277" t="s">
        <v>1094</v>
      </c>
      <c r="I137" s="277" t="s">
        <v>1043</v>
      </c>
      <c r="J137" s="277">
        <v>255</v>
      </c>
      <c r="K137" s="323"/>
    </row>
    <row r="138" spans="2:11" s="1" customFormat="1" ht="15" customHeight="1">
      <c r="B138" s="320"/>
      <c r="C138" s="277" t="s">
        <v>1071</v>
      </c>
      <c r="D138" s="277"/>
      <c r="E138" s="277"/>
      <c r="F138" s="298" t="s">
        <v>1041</v>
      </c>
      <c r="G138" s="277"/>
      <c r="H138" s="277" t="s">
        <v>1095</v>
      </c>
      <c r="I138" s="277" t="s">
        <v>1073</v>
      </c>
      <c r="J138" s="277"/>
      <c r="K138" s="323"/>
    </row>
    <row r="139" spans="2:11" s="1" customFormat="1" ht="15" customHeight="1">
      <c r="B139" s="320"/>
      <c r="C139" s="277" t="s">
        <v>1074</v>
      </c>
      <c r="D139" s="277"/>
      <c r="E139" s="277"/>
      <c r="F139" s="298" t="s">
        <v>1041</v>
      </c>
      <c r="G139" s="277"/>
      <c r="H139" s="277" t="s">
        <v>1096</v>
      </c>
      <c r="I139" s="277" t="s">
        <v>1076</v>
      </c>
      <c r="J139" s="277"/>
      <c r="K139" s="323"/>
    </row>
    <row r="140" spans="2:11" s="1" customFormat="1" ht="15" customHeight="1">
      <c r="B140" s="320"/>
      <c r="C140" s="277" t="s">
        <v>1077</v>
      </c>
      <c r="D140" s="277"/>
      <c r="E140" s="277"/>
      <c r="F140" s="298" t="s">
        <v>1041</v>
      </c>
      <c r="G140" s="277"/>
      <c r="H140" s="277" t="s">
        <v>1077</v>
      </c>
      <c r="I140" s="277" t="s">
        <v>1076</v>
      </c>
      <c r="J140" s="277"/>
      <c r="K140" s="323"/>
    </row>
    <row r="141" spans="2:11" s="1" customFormat="1" ht="15" customHeight="1">
      <c r="B141" s="320"/>
      <c r="C141" s="277" t="s">
        <v>35</v>
      </c>
      <c r="D141" s="277"/>
      <c r="E141" s="277"/>
      <c r="F141" s="298" t="s">
        <v>1041</v>
      </c>
      <c r="G141" s="277"/>
      <c r="H141" s="277" t="s">
        <v>1097</v>
      </c>
      <c r="I141" s="277" t="s">
        <v>1076</v>
      </c>
      <c r="J141" s="277"/>
      <c r="K141" s="323"/>
    </row>
    <row r="142" spans="2:11" s="1" customFormat="1" ht="15" customHeight="1">
      <c r="B142" s="320"/>
      <c r="C142" s="277" t="s">
        <v>1098</v>
      </c>
      <c r="D142" s="277"/>
      <c r="E142" s="277"/>
      <c r="F142" s="298" t="s">
        <v>1041</v>
      </c>
      <c r="G142" s="277"/>
      <c r="H142" s="277" t="s">
        <v>1099</v>
      </c>
      <c r="I142" s="277" t="s">
        <v>1076</v>
      </c>
      <c r="J142" s="277"/>
      <c r="K142" s="323"/>
    </row>
    <row r="143" spans="2:11" s="1" customFormat="1" ht="15" customHeight="1">
      <c r="B143" s="324"/>
      <c r="C143" s="325"/>
      <c r="D143" s="325"/>
      <c r="E143" s="325"/>
      <c r="F143" s="325"/>
      <c r="G143" s="325"/>
      <c r="H143" s="325"/>
      <c r="I143" s="325"/>
      <c r="J143" s="325"/>
      <c r="K143" s="326"/>
    </row>
    <row r="144" spans="2:11" s="1" customFormat="1" ht="18.75" customHeight="1">
      <c r="B144" s="311"/>
      <c r="C144" s="311"/>
      <c r="D144" s="311"/>
      <c r="E144" s="311"/>
      <c r="F144" s="312"/>
      <c r="G144" s="311"/>
      <c r="H144" s="311"/>
      <c r="I144" s="311"/>
      <c r="J144" s="311"/>
      <c r="K144" s="311"/>
    </row>
    <row r="145" spans="2:11" s="1" customFormat="1" ht="18.75" customHeight="1">
      <c r="B145" s="284"/>
      <c r="C145" s="284"/>
      <c r="D145" s="284"/>
      <c r="E145" s="284"/>
      <c r="F145" s="284"/>
      <c r="G145" s="284"/>
      <c r="H145" s="284"/>
      <c r="I145" s="284"/>
      <c r="J145" s="284"/>
      <c r="K145" s="284"/>
    </row>
    <row r="146" spans="2:11" s="1" customFormat="1" ht="7.5" customHeight="1">
      <c r="B146" s="285"/>
      <c r="C146" s="286"/>
      <c r="D146" s="286"/>
      <c r="E146" s="286"/>
      <c r="F146" s="286"/>
      <c r="G146" s="286"/>
      <c r="H146" s="286"/>
      <c r="I146" s="286"/>
      <c r="J146" s="286"/>
      <c r="K146" s="287"/>
    </row>
    <row r="147" spans="2:11" s="1" customFormat="1" ht="45" customHeight="1">
      <c r="B147" s="288"/>
      <c r="C147" s="410" t="s">
        <v>1100</v>
      </c>
      <c r="D147" s="410"/>
      <c r="E147" s="410"/>
      <c r="F147" s="410"/>
      <c r="G147" s="410"/>
      <c r="H147" s="410"/>
      <c r="I147" s="410"/>
      <c r="J147" s="410"/>
      <c r="K147" s="289"/>
    </row>
    <row r="148" spans="2:11" s="1" customFormat="1" ht="17.25" customHeight="1">
      <c r="B148" s="288"/>
      <c r="C148" s="290" t="s">
        <v>1035</v>
      </c>
      <c r="D148" s="290"/>
      <c r="E148" s="290"/>
      <c r="F148" s="290" t="s">
        <v>1036</v>
      </c>
      <c r="G148" s="291"/>
      <c r="H148" s="290" t="s">
        <v>51</v>
      </c>
      <c r="I148" s="290" t="s">
        <v>54</v>
      </c>
      <c r="J148" s="290" t="s">
        <v>1037</v>
      </c>
      <c r="K148" s="289"/>
    </row>
    <row r="149" spans="2:11" s="1" customFormat="1" ht="17.25" customHeight="1">
      <c r="B149" s="288"/>
      <c r="C149" s="292" t="s">
        <v>1038</v>
      </c>
      <c r="D149" s="292"/>
      <c r="E149" s="292"/>
      <c r="F149" s="293" t="s">
        <v>1039</v>
      </c>
      <c r="G149" s="294"/>
      <c r="H149" s="292"/>
      <c r="I149" s="292"/>
      <c r="J149" s="292" t="s">
        <v>1040</v>
      </c>
      <c r="K149" s="289"/>
    </row>
    <row r="150" spans="2:11" s="1" customFormat="1" ht="5.25" customHeight="1">
      <c r="B150" s="300"/>
      <c r="C150" s="295"/>
      <c r="D150" s="295"/>
      <c r="E150" s="295"/>
      <c r="F150" s="295"/>
      <c r="G150" s="296"/>
      <c r="H150" s="295"/>
      <c r="I150" s="295"/>
      <c r="J150" s="295"/>
      <c r="K150" s="323"/>
    </row>
    <row r="151" spans="2:11" s="1" customFormat="1" ht="15" customHeight="1">
      <c r="B151" s="300"/>
      <c r="C151" s="327" t="s">
        <v>1044</v>
      </c>
      <c r="D151" s="277"/>
      <c r="E151" s="277"/>
      <c r="F151" s="328" t="s">
        <v>1041</v>
      </c>
      <c r="G151" s="277"/>
      <c r="H151" s="327" t="s">
        <v>1081</v>
      </c>
      <c r="I151" s="327" t="s">
        <v>1043</v>
      </c>
      <c r="J151" s="327">
        <v>120</v>
      </c>
      <c r="K151" s="323"/>
    </row>
    <row r="152" spans="2:11" s="1" customFormat="1" ht="15" customHeight="1">
      <c r="B152" s="300"/>
      <c r="C152" s="327" t="s">
        <v>1090</v>
      </c>
      <c r="D152" s="277"/>
      <c r="E152" s="277"/>
      <c r="F152" s="328" t="s">
        <v>1041</v>
      </c>
      <c r="G152" s="277"/>
      <c r="H152" s="327" t="s">
        <v>1101</v>
      </c>
      <c r="I152" s="327" t="s">
        <v>1043</v>
      </c>
      <c r="J152" s="327" t="s">
        <v>1092</v>
      </c>
      <c r="K152" s="323"/>
    </row>
    <row r="153" spans="2:11" s="1" customFormat="1" ht="15" customHeight="1">
      <c r="B153" s="300"/>
      <c r="C153" s="327" t="s">
        <v>85</v>
      </c>
      <c r="D153" s="277"/>
      <c r="E153" s="277"/>
      <c r="F153" s="328" t="s">
        <v>1041</v>
      </c>
      <c r="G153" s="277"/>
      <c r="H153" s="327" t="s">
        <v>1102</v>
      </c>
      <c r="I153" s="327" t="s">
        <v>1043</v>
      </c>
      <c r="J153" s="327" t="s">
        <v>1092</v>
      </c>
      <c r="K153" s="323"/>
    </row>
    <row r="154" spans="2:11" s="1" customFormat="1" ht="15" customHeight="1">
      <c r="B154" s="300"/>
      <c r="C154" s="327" t="s">
        <v>1046</v>
      </c>
      <c r="D154" s="277"/>
      <c r="E154" s="277"/>
      <c r="F154" s="328" t="s">
        <v>1047</v>
      </c>
      <c r="G154" s="277"/>
      <c r="H154" s="327" t="s">
        <v>1081</v>
      </c>
      <c r="I154" s="327" t="s">
        <v>1043</v>
      </c>
      <c r="J154" s="327">
        <v>50</v>
      </c>
      <c r="K154" s="323"/>
    </row>
    <row r="155" spans="2:11" s="1" customFormat="1" ht="15" customHeight="1">
      <c r="B155" s="300"/>
      <c r="C155" s="327" t="s">
        <v>1049</v>
      </c>
      <c r="D155" s="277"/>
      <c r="E155" s="277"/>
      <c r="F155" s="328" t="s">
        <v>1041</v>
      </c>
      <c r="G155" s="277"/>
      <c r="H155" s="327" t="s">
        <v>1081</v>
      </c>
      <c r="I155" s="327" t="s">
        <v>1051</v>
      </c>
      <c r="J155" s="327"/>
      <c r="K155" s="323"/>
    </row>
    <row r="156" spans="2:11" s="1" customFormat="1" ht="15" customHeight="1">
      <c r="B156" s="300"/>
      <c r="C156" s="327" t="s">
        <v>1060</v>
      </c>
      <c r="D156" s="277"/>
      <c r="E156" s="277"/>
      <c r="F156" s="328" t="s">
        <v>1047</v>
      </c>
      <c r="G156" s="277"/>
      <c r="H156" s="327" t="s">
        <v>1081</v>
      </c>
      <c r="I156" s="327" t="s">
        <v>1043</v>
      </c>
      <c r="J156" s="327">
        <v>50</v>
      </c>
      <c r="K156" s="323"/>
    </row>
    <row r="157" spans="2:11" s="1" customFormat="1" ht="15" customHeight="1">
      <c r="B157" s="300"/>
      <c r="C157" s="327" t="s">
        <v>1068</v>
      </c>
      <c r="D157" s="277"/>
      <c r="E157" s="277"/>
      <c r="F157" s="328" t="s">
        <v>1047</v>
      </c>
      <c r="G157" s="277"/>
      <c r="H157" s="327" t="s">
        <v>1081</v>
      </c>
      <c r="I157" s="327" t="s">
        <v>1043</v>
      </c>
      <c r="J157" s="327">
        <v>50</v>
      </c>
      <c r="K157" s="323"/>
    </row>
    <row r="158" spans="2:11" s="1" customFormat="1" ht="15" customHeight="1">
      <c r="B158" s="300"/>
      <c r="C158" s="327" t="s">
        <v>1066</v>
      </c>
      <c r="D158" s="277"/>
      <c r="E158" s="277"/>
      <c r="F158" s="328" t="s">
        <v>1047</v>
      </c>
      <c r="G158" s="277"/>
      <c r="H158" s="327" t="s">
        <v>1081</v>
      </c>
      <c r="I158" s="327" t="s">
        <v>1043</v>
      </c>
      <c r="J158" s="327">
        <v>50</v>
      </c>
      <c r="K158" s="323"/>
    </row>
    <row r="159" spans="2:11" s="1" customFormat="1" ht="15" customHeight="1">
      <c r="B159" s="300"/>
      <c r="C159" s="327" t="s">
        <v>100</v>
      </c>
      <c r="D159" s="277"/>
      <c r="E159" s="277"/>
      <c r="F159" s="328" t="s">
        <v>1041</v>
      </c>
      <c r="G159" s="277"/>
      <c r="H159" s="327" t="s">
        <v>1103</v>
      </c>
      <c r="I159" s="327" t="s">
        <v>1043</v>
      </c>
      <c r="J159" s="327" t="s">
        <v>1104</v>
      </c>
      <c r="K159" s="323"/>
    </row>
    <row r="160" spans="2:11" s="1" customFormat="1" ht="15" customHeight="1">
      <c r="B160" s="300"/>
      <c r="C160" s="327" t="s">
        <v>1105</v>
      </c>
      <c r="D160" s="277"/>
      <c r="E160" s="277"/>
      <c r="F160" s="328" t="s">
        <v>1041</v>
      </c>
      <c r="G160" s="277"/>
      <c r="H160" s="327" t="s">
        <v>1106</v>
      </c>
      <c r="I160" s="327" t="s">
        <v>1076</v>
      </c>
      <c r="J160" s="327"/>
      <c r="K160" s="323"/>
    </row>
    <row r="161" spans="2:11" s="1" customFormat="1" ht="15" customHeight="1">
      <c r="B161" s="329"/>
      <c r="C161" s="309"/>
      <c r="D161" s="309"/>
      <c r="E161" s="309"/>
      <c r="F161" s="309"/>
      <c r="G161" s="309"/>
      <c r="H161" s="309"/>
      <c r="I161" s="309"/>
      <c r="J161" s="309"/>
      <c r="K161" s="330"/>
    </row>
    <row r="162" spans="2:11" s="1" customFormat="1" ht="18.75" customHeight="1">
      <c r="B162" s="311"/>
      <c r="C162" s="321"/>
      <c r="D162" s="321"/>
      <c r="E162" s="321"/>
      <c r="F162" s="331"/>
      <c r="G162" s="321"/>
      <c r="H162" s="321"/>
      <c r="I162" s="321"/>
      <c r="J162" s="321"/>
      <c r="K162" s="311"/>
    </row>
    <row r="163" spans="2:11" s="1" customFormat="1" ht="18.75" customHeight="1">
      <c r="B163" s="284"/>
      <c r="C163" s="284"/>
      <c r="D163" s="284"/>
      <c r="E163" s="284"/>
      <c r="F163" s="284"/>
      <c r="G163" s="284"/>
      <c r="H163" s="284"/>
      <c r="I163" s="284"/>
      <c r="J163" s="284"/>
      <c r="K163" s="284"/>
    </row>
    <row r="164" spans="2:11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pans="2:11" s="1" customFormat="1" ht="45" customHeight="1">
      <c r="B165" s="269"/>
      <c r="C165" s="408" t="s">
        <v>1107</v>
      </c>
      <c r="D165" s="408"/>
      <c r="E165" s="408"/>
      <c r="F165" s="408"/>
      <c r="G165" s="408"/>
      <c r="H165" s="408"/>
      <c r="I165" s="408"/>
      <c r="J165" s="408"/>
      <c r="K165" s="270"/>
    </row>
    <row r="166" spans="2:11" s="1" customFormat="1" ht="17.25" customHeight="1">
      <c r="B166" s="269"/>
      <c r="C166" s="290" t="s">
        <v>1035</v>
      </c>
      <c r="D166" s="290"/>
      <c r="E166" s="290"/>
      <c r="F166" s="290" t="s">
        <v>1036</v>
      </c>
      <c r="G166" s="332"/>
      <c r="H166" s="333" t="s">
        <v>51</v>
      </c>
      <c r="I166" s="333" t="s">
        <v>54</v>
      </c>
      <c r="J166" s="290" t="s">
        <v>1037</v>
      </c>
      <c r="K166" s="270"/>
    </row>
    <row r="167" spans="2:11" s="1" customFormat="1" ht="17.25" customHeight="1">
      <c r="B167" s="271"/>
      <c r="C167" s="292" t="s">
        <v>1038</v>
      </c>
      <c r="D167" s="292"/>
      <c r="E167" s="292"/>
      <c r="F167" s="293" t="s">
        <v>1039</v>
      </c>
      <c r="G167" s="334"/>
      <c r="H167" s="335"/>
      <c r="I167" s="335"/>
      <c r="J167" s="292" t="s">
        <v>1040</v>
      </c>
      <c r="K167" s="272"/>
    </row>
    <row r="168" spans="2:11" s="1" customFormat="1" ht="5.25" customHeight="1">
      <c r="B168" s="300"/>
      <c r="C168" s="295"/>
      <c r="D168" s="295"/>
      <c r="E168" s="295"/>
      <c r="F168" s="295"/>
      <c r="G168" s="296"/>
      <c r="H168" s="295"/>
      <c r="I168" s="295"/>
      <c r="J168" s="295"/>
      <c r="K168" s="323"/>
    </row>
    <row r="169" spans="2:11" s="1" customFormat="1" ht="15" customHeight="1">
      <c r="B169" s="300"/>
      <c r="C169" s="277" t="s">
        <v>1044</v>
      </c>
      <c r="D169" s="277"/>
      <c r="E169" s="277"/>
      <c r="F169" s="298" t="s">
        <v>1041</v>
      </c>
      <c r="G169" s="277"/>
      <c r="H169" s="277" t="s">
        <v>1081</v>
      </c>
      <c r="I169" s="277" t="s">
        <v>1043</v>
      </c>
      <c r="J169" s="277">
        <v>120</v>
      </c>
      <c r="K169" s="323"/>
    </row>
    <row r="170" spans="2:11" s="1" customFormat="1" ht="15" customHeight="1">
      <c r="B170" s="300"/>
      <c r="C170" s="277" t="s">
        <v>1090</v>
      </c>
      <c r="D170" s="277"/>
      <c r="E170" s="277"/>
      <c r="F170" s="298" t="s">
        <v>1041</v>
      </c>
      <c r="G170" s="277"/>
      <c r="H170" s="277" t="s">
        <v>1091</v>
      </c>
      <c r="I170" s="277" t="s">
        <v>1043</v>
      </c>
      <c r="J170" s="277" t="s">
        <v>1092</v>
      </c>
      <c r="K170" s="323"/>
    </row>
    <row r="171" spans="2:11" s="1" customFormat="1" ht="15" customHeight="1">
      <c r="B171" s="300"/>
      <c r="C171" s="277" t="s">
        <v>85</v>
      </c>
      <c r="D171" s="277"/>
      <c r="E171" s="277"/>
      <c r="F171" s="298" t="s">
        <v>1041</v>
      </c>
      <c r="G171" s="277"/>
      <c r="H171" s="277" t="s">
        <v>1108</v>
      </c>
      <c r="I171" s="277" t="s">
        <v>1043</v>
      </c>
      <c r="J171" s="277" t="s">
        <v>1092</v>
      </c>
      <c r="K171" s="323"/>
    </row>
    <row r="172" spans="2:11" s="1" customFormat="1" ht="15" customHeight="1">
      <c r="B172" s="300"/>
      <c r="C172" s="277" t="s">
        <v>1046</v>
      </c>
      <c r="D172" s="277"/>
      <c r="E172" s="277"/>
      <c r="F172" s="298" t="s">
        <v>1047</v>
      </c>
      <c r="G172" s="277"/>
      <c r="H172" s="277" t="s">
        <v>1108</v>
      </c>
      <c r="I172" s="277" t="s">
        <v>1043</v>
      </c>
      <c r="J172" s="277">
        <v>50</v>
      </c>
      <c r="K172" s="323"/>
    </row>
    <row r="173" spans="2:11" s="1" customFormat="1" ht="15" customHeight="1">
      <c r="B173" s="300"/>
      <c r="C173" s="277" t="s">
        <v>1049</v>
      </c>
      <c r="D173" s="277"/>
      <c r="E173" s="277"/>
      <c r="F173" s="298" t="s">
        <v>1041</v>
      </c>
      <c r="G173" s="277"/>
      <c r="H173" s="277" t="s">
        <v>1108</v>
      </c>
      <c r="I173" s="277" t="s">
        <v>1051</v>
      </c>
      <c r="J173" s="277"/>
      <c r="K173" s="323"/>
    </row>
    <row r="174" spans="2:11" s="1" customFormat="1" ht="15" customHeight="1">
      <c r="B174" s="300"/>
      <c r="C174" s="277" t="s">
        <v>1060</v>
      </c>
      <c r="D174" s="277"/>
      <c r="E174" s="277"/>
      <c r="F174" s="298" t="s">
        <v>1047</v>
      </c>
      <c r="G174" s="277"/>
      <c r="H174" s="277" t="s">
        <v>1108</v>
      </c>
      <c r="I174" s="277" t="s">
        <v>1043</v>
      </c>
      <c r="J174" s="277">
        <v>50</v>
      </c>
      <c r="K174" s="323"/>
    </row>
    <row r="175" spans="2:11" s="1" customFormat="1" ht="15" customHeight="1">
      <c r="B175" s="300"/>
      <c r="C175" s="277" t="s">
        <v>1068</v>
      </c>
      <c r="D175" s="277"/>
      <c r="E175" s="277"/>
      <c r="F175" s="298" t="s">
        <v>1047</v>
      </c>
      <c r="G175" s="277"/>
      <c r="H175" s="277" t="s">
        <v>1108</v>
      </c>
      <c r="I175" s="277" t="s">
        <v>1043</v>
      </c>
      <c r="J175" s="277">
        <v>50</v>
      </c>
      <c r="K175" s="323"/>
    </row>
    <row r="176" spans="2:11" s="1" customFormat="1" ht="15" customHeight="1">
      <c r="B176" s="300"/>
      <c r="C176" s="277" t="s">
        <v>1066</v>
      </c>
      <c r="D176" s="277"/>
      <c r="E176" s="277"/>
      <c r="F176" s="298" t="s">
        <v>1047</v>
      </c>
      <c r="G176" s="277"/>
      <c r="H176" s="277" t="s">
        <v>1108</v>
      </c>
      <c r="I176" s="277" t="s">
        <v>1043</v>
      </c>
      <c r="J176" s="277">
        <v>50</v>
      </c>
      <c r="K176" s="323"/>
    </row>
    <row r="177" spans="2:11" s="1" customFormat="1" ht="15" customHeight="1">
      <c r="B177" s="300"/>
      <c r="C177" s="277" t="s">
        <v>132</v>
      </c>
      <c r="D177" s="277"/>
      <c r="E177" s="277"/>
      <c r="F177" s="298" t="s">
        <v>1041</v>
      </c>
      <c r="G177" s="277"/>
      <c r="H177" s="277" t="s">
        <v>1109</v>
      </c>
      <c r="I177" s="277" t="s">
        <v>1110</v>
      </c>
      <c r="J177" s="277"/>
      <c r="K177" s="323"/>
    </row>
    <row r="178" spans="2:11" s="1" customFormat="1" ht="15" customHeight="1">
      <c r="B178" s="300"/>
      <c r="C178" s="277" t="s">
        <v>54</v>
      </c>
      <c r="D178" s="277"/>
      <c r="E178" s="277"/>
      <c r="F178" s="298" t="s">
        <v>1041</v>
      </c>
      <c r="G178" s="277"/>
      <c r="H178" s="277" t="s">
        <v>1111</v>
      </c>
      <c r="I178" s="277" t="s">
        <v>1112</v>
      </c>
      <c r="J178" s="277">
        <v>1</v>
      </c>
      <c r="K178" s="323"/>
    </row>
    <row r="179" spans="2:11" s="1" customFormat="1" ht="15" customHeight="1">
      <c r="B179" s="300"/>
      <c r="C179" s="277" t="s">
        <v>50</v>
      </c>
      <c r="D179" s="277"/>
      <c r="E179" s="277"/>
      <c r="F179" s="298" t="s">
        <v>1041</v>
      </c>
      <c r="G179" s="277"/>
      <c r="H179" s="277" t="s">
        <v>1113</v>
      </c>
      <c r="I179" s="277" t="s">
        <v>1043</v>
      </c>
      <c r="J179" s="277">
        <v>20</v>
      </c>
      <c r="K179" s="323"/>
    </row>
    <row r="180" spans="2:11" s="1" customFormat="1" ht="15" customHeight="1">
      <c r="B180" s="300"/>
      <c r="C180" s="277" t="s">
        <v>51</v>
      </c>
      <c r="D180" s="277"/>
      <c r="E180" s="277"/>
      <c r="F180" s="298" t="s">
        <v>1041</v>
      </c>
      <c r="G180" s="277"/>
      <c r="H180" s="277" t="s">
        <v>1114</v>
      </c>
      <c r="I180" s="277" t="s">
        <v>1043</v>
      </c>
      <c r="J180" s="277">
        <v>255</v>
      </c>
      <c r="K180" s="323"/>
    </row>
    <row r="181" spans="2:11" s="1" customFormat="1" ht="15" customHeight="1">
      <c r="B181" s="300"/>
      <c r="C181" s="277" t="s">
        <v>133</v>
      </c>
      <c r="D181" s="277"/>
      <c r="E181" s="277"/>
      <c r="F181" s="298" t="s">
        <v>1041</v>
      </c>
      <c r="G181" s="277"/>
      <c r="H181" s="277" t="s">
        <v>1005</v>
      </c>
      <c r="I181" s="277" t="s">
        <v>1043</v>
      </c>
      <c r="J181" s="277">
        <v>10</v>
      </c>
      <c r="K181" s="323"/>
    </row>
    <row r="182" spans="2:11" s="1" customFormat="1" ht="15" customHeight="1">
      <c r="B182" s="300"/>
      <c r="C182" s="277" t="s">
        <v>134</v>
      </c>
      <c r="D182" s="277"/>
      <c r="E182" s="277"/>
      <c r="F182" s="298" t="s">
        <v>1041</v>
      </c>
      <c r="G182" s="277"/>
      <c r="H182" s="277" t="s">
        <v>1115</v>
      </c>
      <c r="I182" s="277" t="s">
        <v>1076</v>
      </c>
      <c r="J182" s="277"/>
      <c r="K182" s="323"/>
    </row>
    <row r="183" spans="2:11" s="1" customFormat="1" ht="15" customHeight="1">
      <c r="B183" s="300"/>
      <c r="C183" s="277" t="s">
        <v>1116</v>
      </c>
      <c r="D183" s="277"/>
      <c r="E183" s="277"/>
      <c r="F183" s="298" t="s">
        <v>1041</v>
      </c>
      <c r="G183" s="277"/>
      <c r="H183" s="277" t="s">
        <v>1117</v>
      </c>
      <c r="I183" s="277" t="s">
        <v>1076</v>
      </c>
      <c r="J183" s="277"/>
      <c r="K183" s="323"/>
    </row>
    <row r="184" spans="2:11" s="1" customFormat="1" ht="15" customHeight="1">
      <c r="B184" s="300"/>
      <c r="C184" s="277" t="s">
        <v>1105</v>
      </c>
      <c r="D184" s="277"/>
      <c r="E184" s="277"/>
      <c r="F184" s="298" t="s">
        <v>1041</v>
      </c>
      <c r="G184" s="277"/>
      <c r="H184" s="277" t="s">
        <v>1118</v>
      </c>
      <c r="I184" s="277" t="s">
        <v>1076</v>
      </c>
      <c r="J184" s="277"/>
      <c r="K184" s="323"/>
    </row>
    <row r="185" spans="2:11" s="1" customFormat="1" ht="15" customHeight="1">
      <c r="B185" s="300"/>
      <c r="C185" s="277" t="s">
        <v>136</v>
      </c>
      <c r="D185" s="277"/>
      <c r="E185" s="277"/>
      <c r="F185" s="298" t="s">
        <v>1047</v>
      </c>
      <c r="G185" s="277"/>
      <c r="H185" s="277" t="s">
        <v>1119</v>
      </c>
      <c r="I185" s="277" t="s">
        <v>1043</v>
      </c>
      <c r="J185" s="277">
        <v>50</v>
      </c>
      <c r="K185" s="323"/>
    </row>
    <row r="186" spans="2:11" s="1" customFormat="1" ht="15" customHeight="1">
      <c r="B186" s="300"/>
      <c r="C186" s="277" t="s">
        <v>1120</v>
      </c>
      <c r="D186" s="277"/>
      <c r="E186" s="277"/>
      <c r="F186" s="298" t="s">
        <v>1047</v>
      </c>
      <c r="G186" s="277"/>
      <c r="H186" s="277" t="s">
        <v>1121</v>
      </c>
      <c r="I186" s="277" t="s">
        <v>1122</v>
      </c>
      <c r="J186" s="277"/>
      <c r="K186" s="323"/>
    </row>
    <row r="187" spans="2:11" s="1" customFormat="1" ht="15" customHeight="1">
      <c r="B187" s="300"/>
      <c r="C187" s="277" t="s">
        <v>1123</v>
      </c>
      <c r="D187" s="277"/>
      <c r="E187" s="277"/>
      <c r="F187" s="298" t="s">
        <v>1047</v>
      </c>
      <c r="G187" s="277"/>
      <c r="H187" s="277" t="s">
        <v>1124</v>
      </c>
      <c r="I187" s="277" t="s">
        <v>1122</v>
      </c>
      <c r="J187" s="277"/>
      <c r="K187" s="323"/>
    </row>
    <row r="188" spans="2:11" s="1" customFormat="1" ht="15" customHeight="1">
      <c r="B188" s="300"/>
      <c r="C188" s="277" t="s">
        <v>1125</v>
      </c>
      <c r="D188" s="277"/>
      <c r="E188" s="277"/>
      <c r="F188" s="298" t="s">
        <v>1047</v>
      </c>
      <c r="G188" s="277"/>
      <c r="H188" s="277" t="s">
        <v>1126</v>
      </c>
      <c r="I188" s="277" t="s">
        <v>1122</v>
      </c>
      <c r="J188" s="277"/>
      <c r="K188" s="323"/>
    </row>
    <row r="189" spans="2:11" s="1" customFormat="1" ht="15" customHeight="1">
      <c r="B189" s="300"/>
      <c r="C189" s="336" t="s">
        <v>1127</v>
      </c>
      <c r="D189" s="277"/>
      <c r="E189" s="277"/>
      <c r="F189" s="298" t="s">
        <v>1047</v>
      </c>
      <c r="G189" s="277"/>
      <c r="H189" s="277" t="s">
        <v>1128</v>
      </c>
      <c r="I189" s="277" t="s">
        <v>1129</v>
      </c>
      <c r="J189" s="337" t="s">
        <v>1130</v>
      </c>
      <c r="K189" s="323"/>
    </row>
    <row r="190" spans="2:11" s="18" customFormat="1" ht="15" customHeight="1">
      <c r="B190" s="338"/>
      <c r="C190" s="339" t="s">
        <v>1131</v>
      </c>
      <c r="D190" s="340"/>
      <c r="E190" s="340"/>
      <c r="F190" s="341" t="s">
        <v>1047</v>
      </c>
      <c r="G190" s="340"/>
      <c r="H190" s="340" t="s">
        <v>1132</v>
      </c>
      <c r="I190" s="340" t="s">
        <v>1129</v>
      </c>
      <c r="J190" s="342" t="s">
        <v>1130</v>
      </c>
      <c r="K190" s="343"/>
    </row>
    <row r="191" spans="2:11" s="1" customFormat="1" ht="15" customHeight="1">
      <c r="B191" s="300"/>
      <c r="C191" s="336" t="s">
        <v>39</v>
      </c>
      <c r="D191" s="277"/>
      <c r="E191" s="277"/>
      <c r="F191" s="298" t="s">
        <v>1041</v>
      </c>
      <c r="G191" s="277"/>
      <c r="H191" s="274" t="s">
        <v>1133</v>
      </c>
      <c r="I191" s="277" t="s">
        <v>1134</v>
      </c>
      <c r="J191" s="277"/>
      <c r="K191" s="323"/>
    </row>
    <row r="192" spans="2:11" s="1" customFormat="1" ht="15" customHeight="1">
      <c r="B192" s="300"/>
      <c r="C192" s="336" t="s">
        <v>1135</v>
      </c>
      <c r="D192" s="277"/>
      <c r="E192" s="277"/>
      <c r="F192" s="298" t="s">
        <v>1041</v>
      </c>
      <c r="G192" s="277"/>
      <c r="H192" s="277" t="s">
        <v>1136</v>
      </c>
      <c r="I192" s="277" t="s">
        <v>1076</v>
      </c>
      <c r="J192" s="277"/>
      <c r="K192" s="323"/>
    </row>
    <row r="193" spans="2:11" s="1" customFormat="1" ht="15" customHeight="1">
      <c r="B193" s="300"/>
      <c r="C193" s="336" t="s">
        <v>1137</v>
      </c>
      <c r="D193" s="277"/>
      <c r="E193" s="277"/>
      <c r="F193" s="298" t="s">
        <v>1041</v>
      </c>
      <c r="G193" s="277"/>
      <c r="H193" s="277" t="s">
        <v>1138</v>
      </c>
      <c r="I193" s="277" t="s">
        <v>1076</v>
      </c>
      <c r="J193" s="277"/>
      <c r="K193" s="323"/>
    </row>
    <row r="194" spans="2:11" s="1" customFormat="1" ht="15" customHeight="1">
      <c r="B194" s="300"/>
      <c r="C194" s="336" t="s">
        <v>1139</v>
      </c>
      <c r="D194" s="277"/>
      <c r="E194" s="277"/>
      <c r="F194" s="298" t="s">
        <v>1047</v>
      </c>
      <c r="G194" s="277"/>
      <c r="H194" s="277" t="s">
        <v>1140</v>
      </c>
      <c r="I194" s="277" t="s">
        <v>1076</v>
      </c>
      <c r="J194" s="277"/>
      <c r="K194" s="323"/>
    </row>
    <row r="195" spans="2:11" s="1" customFormat="1" ht="15" customHeight="1">
      <c r="B195" s="329"/>
      <c r="C195" s="344"/>
      <c r="D195" s="309"/>
      <c r="E195" s="309"/>
      <c r="F195" s="309"/>
      <c r="G195" s="309"/>
      <c r="H195" s="309"/>
      <c r="I195" s="309"/>
      <c r="J195" s="309"/>
      <c r="K195" s="330"/>
    </row>
    <row r="196" spans="2:11" s="1" customFormat="1" ht="18.75" customHeight="1">
      <c r="B196" s="311"/>
      <c r="C196" s="321"/>
      <c r="D196" s="321"/>
      <c r="E196" s="321"/>
      <c r="F196" s="331"/>
      <c r="G196" s="321"/>
      <c r="H196" s="321"/>
      <c r="I196" s="321"/>
      <c r="J196" s="321"/>
      <c r="K196" s="311"/>
    </row>
    <row r="197" spans="2:11" s="1" customFormat="1" ht="18.75" customHeight="1">
      <c r="B197" s="311"/>
      <c r="C197" s="321"/>
      <c r="D197" s="321"/>
      <c r="E197" s="321"/>
      <c r="F197" s="331"/>
      <c r="G197" s="321"/>
      <c r="H197" s="321"/>
      <c r="I197" s="321"/>
      <c r="J197" s="321"/>
      <c r="K197" s="311"/>
    </row>
    <row r="198" spans="2:11" s="1" customFormat="1" ht="18.75" customHeight="1">
      <c r="B198" s="284"/>
      <c r="C198" s="284"/>
      <c r="D198" s="284"/>
      <c r="E198" s="284"/>
      <c r="F198" s="284"/>
      <c r="G198" s="284"/>
      <c r="H198" s="284"/>
      <c r="I198" s="284"/>
      <c r="J198" s="284"/>
      <c r="K198" s="284"/>
    </row>
    <row r="199" spans="2:11" s="1" customFormat="1" ht="13.5">
      <c r="B199" s="266"/>
      <c r="C199" s="267"/>
      <c r="D199" s="267"/>
      <c r="E199" s="267"/>
      <c r="F199" s="267"/>
      <c r="G199" s="267"/>
      <c r="H199" s="267"/>
      <c r="I199" s="267"/>
      <c r="J199" s="267"/>
      <c r="K199" s="268"/>
    </row>
    <row r="200" spans="2:11" s="1" customFormat="1" ht="21">
      <c r="B200" s="269"/>
      <c r="C200" s="408" t="s">
        <v>1141</v>
      </c>
      <c r="D200" s="408"/>
      <c r="E200" s="408"/>
      <c r="F200" s="408"/>
      <c r="G200" s="408"/>
      <c r="H200" s="408"/>
      <c r="I200" s="408"/>
      <c r="J200" s="408"/>
      <c r="K200" s="270"/>
    </row>
    <row r="201" spans="2:11" s="1" customFormat="1" ht="25.5" customHeight="1">
      <c r="B201" s="269"/>
      <c r="C201" s="345" t="s">
        <v>1142</v>
      </c>
      <c r="D201" s="345"/>
      <c r="E201" s="345"/>
      <c r="F201" s="345" t="s">
        <v>1143</v>
      </c>
      <c r="G201" s="346"/>
      <c r="H201" s="411" t="s">
        <v>1144</v>
      </c>
      <c r="I201" s="411"/>
      <c r="J201" s="411"/>
      <c r="K201" s="270"/>
    </row>
    <row r="202" spans="2:11" s="1" customFormat="1" ht="5.25" customHeight="1">
      <c r="B202" s="300"/>
      <c r="C202" s="295"/>
      <c r="D202" s="295"/>
      <c r="E202" s="295"/>
      <c r="F202" s="295"/>
      <c r="G202" s="321"/>
      <c r="H202" s="295"/>
      <c r="I202" s="295"/>
      <c r="J202" s="295"/>
      <c r="K202" s="323"/>
    </row>
    <row r="203" spans="2:11" s="1" customFormat="1" ht="15" customHeight="1">
      <c r="B203" s="300"/>
      <c r="C203" s="277" t="s">
        <v>1134</v>
      </c>
      <c r="D203" s="277"/>
      <c r="E203" s="277"/>
      <c r="F203" s="298" t="s">
        <v>40</v>
      </c>
      <c r="G203" s="277"/>
      <c r="H203" s="412" t="s">
        <v>1145</v>
      </c>
      <c r="I203" s="412"/>
      <c r="J203" s="412"/>
      <c r="K203" s="323"/>
    </row>
    <row r="204" spans="2:11" s="1" customFormat="1" ht="15" customHeight="1">
      <c r="B204" s="300"/>
      <c r="C204" s="277"/>
      <c r="D204" s="277"/>
      <c r="E204" s="277"/>
      <c r="F204" s="298" t="s">
        <v>41</v>
      </c>
      <c r="G204" s="277"/>
      <c r="H204" s="412" t="s">
        <v>1146</v>
      </c>
      <c r="I204" s="412"/>
      <c r="J204" s="412"/>
      <c r="K204" s="323"/>
    </row>
    <row r="205" spans="2:11" s="1" customFormat="1" ht="15" customHeight="1">
      <c r="B205" s="300"/>
      <c r="C205" s="277"/>
      <c r="D205" s="277"/>
      <c r="E205" s="277"/>
      <c r="F205" s="298" t="s">
        <v>44</v>
      </c>
      <c r="G205" s="277"/>
      <c r="H205" s="412" t="s">
        <v>1147</v>
      </c>
      <c r="I205" s="412"/>
      <c r="J205" s="412"/>
      <c r="K205" s="323"/>
    </row>
    <row r="206" spans="2:11" s="1" customFormat="1" ht="15" customHeight="1">
      <c r="B206" s="300"/>
      <c r="C206" s="277"/>
      <c r="D206" s="277"/>
      <c r="E206" s="277"/>
      <c r="F206" s="298" t="s">
        <v>42</v>
      </c>
      <c r="G206" s="277"/>
      <c r="H206" s="412" t="s">
        <v>1148</v>
      </c>
      <c r="I206" s="412"/>
      <c r="J206" s="412"/>
      <c r="K206" s="323"/>
    </row>
    <row r="207" spans="2:11" s="1" customFormat="1" ht="15" customHeight="1">
      <c r="B207" s="300"/>
      <c r="C207" s="277"/>
      <c r="D207" s="277"/>
      <c r="E207" s="277"/>
      <c r="F207" s="298" t="s">
        <v>43</v>
      </c>
      <c r="G207" s="277"/>
      <c r="H207" s="412" t="s">
        <v>1149</v>
      </c>
      <c r="I207" s="412"/>
      <c r="J207" s="412"/>
      <c r="K207" s="323"/>
    </row>
    <row r="208" spans="2:11" s="1" customFormat="1" ht="15" customHeight="1">
      <c r="B208" s="300"/>
      <c r="C208" s="277"/>
      <c r="D208" s="277"/>
      <c r="E208" s="277"/>
      <c r="F208" s="298"/>
      <c r="G208" s="277"/>
      <c r="H208" s="277"/>
      <c r="I208" s="277"/>
      <c r="J208" s="277"/>
      <c r="K208" s="323"/>
    </row>
    <row r="209" spans="2:11" s="1" customFormat="1" ht="15" customHeight="1">
      <c r="B209" s="300"/>
      <c r="C209" s="277" t="s">
        <v>1088</v>
      </c>
      <c r="D209" s="277"/>
      <c r="E209" s="277"/>
      <c r="F209" s="298" t="s">
        <v>76</v>
      </c>
      <c r="G209" s="277"/>
      <c r="H209" s="412" t="s">
        <v>1150</v>
      </c>
      <c r="I209" s="412"/>
      <c r="J209" s="412"/>
      <c r="K209" s="323"/>
    </row>
    <row r="210" spans="2:11" s="1" customFormat="1" ht="15" customHeight="1">
      <c r="B210" s="300"/>
      <c r="C210" s="277"/>
      <c r="D210" s="277"/>
      <c r="E210" s="277"/>
      <c r="F210" s="298" t="s">
        <v>988</v>
      </c>
      <c r="G210" s="277"/>
      <c r="H210" s="412" t="s">
        <v>989</v>
      </c>
      <c r="I210" s="412"/>
      <c r="J210" s="412"/>
      <c r="K210" s="323"/>
    </row>
    <row r="211" spans="2:11" s="1" customFormat="1" ht="15" customHeight="1">
      <c r="B211" s="300"/>
      <c r="C211" s="277"/>
      <c r="D211" s="277"/>
      <c r="E211" s="277"/>
      <c r="F211" s="298" t="s">
        <v>986</v>
      </c>
      <c r="G211" s="277"/>
      <c r="H211" s="412" t="s">
        <v>1151</v>
      </c>
      <c r="I211" s="412"/>
      <c r="J211" s="412"/>
      <c r="K211" s="323"/>
    </row>
    <row r="212" spans="2:11" s="1" customFormat="1" ht="15" customHeight="1">
      <c r="B212" s="347"/>
      <c r="C212" s="277"/>
      <c r="D212" s="277"/>
      <c r="E212" s="277"/>
      <c r="F212" s="298" t="s">
        <v>93</v>
      </c>
      <c r="G212" s="336"/>
      <c r="H212" s="413" t="s">
        <v>94</v>
      </c>
      <c r="I212" s="413"/>
      <c r="J212" s="413"/>
      <c r="K212" s="348"/>
    </row>
    <row r="213" spans="2:11" s="1" customFormat="1" ht="15" customHeight="1">
      <c r="B213" s="347"/>
      <c r="C213" s="277"/>
      <c r="D213" s="277"/>
      <c r="E213" s="277"/>
      <c r="F213" s="298" t="s">
        <v>651</v>
      </c>
      <c r="G213" s="336"/>
      <c r="H213" s="413" t="s">
        <v>969</v>
      </c>
      <c r="I213" s="413"/>
      <c r="J213" s="413"/>
      <c r="K213" s="348"/>
    </row>
    <row r="214" spans="2:11" s="1" customFormat="1" ht="15" customHeight="1">
      <c r="B214" s="347"/>
      <c r="C214" s="277"/>
      <c r="D214" s="277"/>
      <c r="E214" s="277"/>
      <c r="F214" s="298"/>
      <c r="G214" s="336"/>
      <c r="H214" s="327"/>
      <c r="I214" s="327"/>
      <c r="J214" s="327"/>
      <c r="K214" s="348"/>
    </row>
    <row r="215" spans="2:11" s="1" customFormat="1" ht="15" customHeight="1">
      <c r="B215" s="347"/>
      <c r="C215" s="277" t="s">
        <v>1112</v>
      </c>
      <c r="D215" s="277"/>
      <c r="E215" s="277"/>
      <c r="F215" s="298">
        <v>1</v>
      </c>
      <c r="G215" s="336"/>
      <c r="H215" s="413" t="s">
        <v>1152</v>
      </c>
      <c r="I215" s="413"/>
      <c r="J215" s="413"/>
      <c r="K215" s="348"/>
    </row>
    <row r="216" spans="2:11" s="1" customFormat="1" ht="15" customHeight="1">
      <c r="B216" s="347"/>
      <c r="C216" s="277"/>
      <c r="D216" s="277"/>
      <c r="E216" s="277"/>
      <c r="F216" s="298">
        <v>2</v>
      </c>
      <c r="G216" s="336"/>
      <c r="H216" s="413" t="s">
        <v>1153</v>
      </c>
      <c r="I216" s="413"/>
      <c r="J216" s="413"/>
      <c r="K216" s="348"/>
    </row>
    <row r="217" spans="2:11" s="1" customFormat="1" ht="15" customHeight="1">
      <c r="B217" s="347"/>
      <c r="C217" s="277"/>
      <c r="D217" s="277"/>
      <c r="E217" s="277"/>
      <c r="F217" s="298">
        <v>3</v>
      </c>
      <c r="G217" s="336"/>
      <c r="H217" s="413" t="s">
        <v>1154</v>
      </c>
      <c r="I217" s="413"/>
      <c r="J217" s="413"/>
      <c r="K217" s="348"/>
    </row>
    <row r="218" spans="2:11" s="1" customFormat="1" ht="15" customHeight="1">
      <c r="B218" s="347"/>
      <c r="C218" s="277"/>
      <c r="D218" s="277"/>
      <c r="E218" s="277"/>
      <c r="F218" s="298">
        <v>4</v>
      </c>
      <c r="G218" s="336"/>
      <c r="H218" s="413" t="s">
        <v>1155</v>
      </c>
      <c r="I218" s="413"/>
      <c r="J218" s="413"/>
      <c r="K218" s="348"/>
    </row>
    <row r="219" spans="2:11" s="1" customFormat="1" ht="12.75" customHeight="1">
      <c r="B219" s="349"/>
      <c r="C219" s="350"/>
      <c r="D219" s="350"/>
      <c r="E219" s="350"/>
      <c r="F219" s="350"/>
      <c r="G219" s="350"/>
      <c r="H219" s="350"/>
      <c r="I219" s="350"/>
      <c r="J219" s="350"/>
      <c r="K219" s="351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D.1.1 - Architektonicko s...</vt:lpstr>
      <vt:lpstr>D.1.4.E - R-FV-AC+HDO kab...</vt:lpstr>
      <vt:lpstr>D.1.4.LA - LPS - objekt A</vt:lpstr>
      <vt:lpstr>D.1.4.LC - LPS - objekt C</vt:lpstr>
      <vt:lpstr>VON - Vedlejší a ostatní ...</vt:lpstr>
      <vt:lpstr>Pokyny pro vyplnění</vt:lpstr>
      <vt:lpstr>'D.1.1 - Architektonicko s...'!Názvy_tisku</vt:lpstr>
      <vt:lpstr>'D.1.4.E - R-FV-AC+HDO kab...'!Názvy_tisku</vt:lpstr>
      <vt:lpstr>'D.1.4.LA - LPS - objekt A'!Názvy_tisku</vt:lpstr>
      <vt:lpstr>'D.1.4.LC - LPS - objekt C'!Názvy_tisku</vt:lpstr>
      <vt:lpstr>'Rekapitulace stavby'!Názvy_tisku</vt:lpstr>
      <vt:lpstr>'VON - Vedlejší a ostatní ...'!Názvy_tisku</vt:lpstr>
      <vt:lpstr>'D.1.1 - Architektonicko s...'!Oblast_tisku</vt:lpstr>
      <vt:lpstr>'D.1.4.E - R-FV-AC+HDO kab...'!Oblast_tisku</vt:lpstr>
      <vt:lpstr>'D.1.4.LA - LPS - objekt A'!Oblast_tisku</vt:lpstr>
      <vt:lpstr>'D.1.4.LC - LPS - objekt C'!Oblast_tisku</vt:lpstr>
      <vt:lpstr>'Pokyny pro vyplnění'!Oblast_tisku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Divín Pavel, Mgr., MBA</dc:creator>
  <cp:lastModifiedBy>PM</cp:lastModifiedBy>
  <cp:lastPrinted>2024-05-31T04:50:35Z</cp:lastPrinted>
  <dcterms:created xsi:type="dcterms:W3CDTF">2024-05-31T04:35:22Z</dcterms:created>
  <dcterms:modified xsi:type="dcterms:W3CDTF">2024-05-31T04:50:37Z</dcterms:modified>
</cp:coreProperties>
</file>